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515" windowHeight="12585" activeTab="0"/>
  </bookViews>
  <sheets>
    <sheet name="2021-2022" sheetId="1" r:id="rId1"/>
    <sheet name="PAR ENFANT" sheetId="2" r:id="rId2"/>
  </sheets>
  <definedNames>
    <definedName name="_xlnm.Print_Area" localSheetId="0">'2021-2022'!$A$1:$L$104</definedName>
  </definedNames>
  <calcPr fullCalcOnLoad="1"/>
</workbook>
</file>

<file path=xl/comments1.xml><?xml version="1.0" encoding="utf-8"?>
<comments xmlns="http://schemas.openxmlformats.org/spreadsheetml/2006/main">
  <authors>
    <author>Papa</author>
  </authors>
  <commentList>
    <comment ref="B7" authorId="0">
      <text>
        <r>
          <rPr>
            <sz val="9"/>
            <color indexed="10"/>
            <rFont val="Tahoma"/>
            <family val="2"/>
          </rPr>
          <t xml:space="preserve">Direction : 
</t>
        </r>
        <r>
          <rPr>
            <sz val="11"/>
            <color indexed="10"/>
            <rFont val="Tahoma"/>
            <family val="2"/>
          </rPr>
          <t>i</t>
        </r>
        <r>
          <rPr>
            <b/>
            <sz val="12"/>
            <color indexed="10"/>
            <rFont val="Tahoma"/>
            <family val="2"/>
          </rPr>
          <t>nscription complète pour l'enfant 1 = inscrire "1" dans cette cellule "B14"
de même pour l'enfant 2 en cellule "B21"
et pour les enfants 3, 4 et 5 en cellules  "B28", "B35" et "B42"</t>
        </r>
      </text>
    </comment>
    <comment ref="B23" authorId="0">
      <text>
        <r>
          <rPr>
            <sz val="11"/>
            <color indexed="10"/>
            <rFont val="Tahoma"/>
            <family val="2"/>
          </rPr>
          <t xml:space="preserve">Direction : </t>
        </r>
        <r>
          <rPr>
            <b/>
            <sz val="12"/>
            <color indexed="10"/>
            <rFont val="Tahoma"/>
            <family val="2"/>
          </rPr>
          <t xml:space="preserve">
inscription partielle pour l'enfant 1 = inscrire "1" en cellule "B16"
de même pour l'enfant 2 en cellule "B16"
et pour les enfants 3, 4 et 5 en cellules  "B30", "B37" et "B44"</t>
        </r>
      </text>
    </comment>
    <comment ref="A15" authorId="0">
      <text>
        <r>
          <rPr>
            <b/>
            <sz val="9"/>
            <color indexed="10"/>
            <rFont val="Tahoma"/>
            <family val="2"/>
          </rPr>
          <t xml:space="preserve">Direction :
</t>
        </r>
        <r>
          <rPr>
            <b/>
            <sz val="11"/>
            <color indexed="10"/>
            <rFont val="Tahoma"/>
            <family val="2"/>
          </rPr>
          <t>dans la liste déroulante apparaissant dans cete cellule, choisir la classe de l'élève
faire de même, pour les cellules "A8", "A22", "A29"...</t>
        </r>
      </text>
    </comment>
  </commentList>
</comments>
</file>

<file path=xl/sharedStrings.xml><?xml version="1.0" encoding="utf-8"?>
<sst xmlns="http://schemas.openxmlformats.org/spreadsheetml/2006/main" count="370" uniqueCount="144">
  <si>
    <t>Couture</t>
  </si>
  <si>
    <t>et 9 règlements de</t>
  </si>
  <si>
    <t>Dessin</t>
  </si>
  <si>
    <t>1° règlement de</t>
  </si>
  <si>
    <t>Solfège</t>
  </si>
  <si>
    <t>Options</t>
  </si>
  <si>
    <t>Soit en dix règlements (après accord du Cours Privé CEFOP)</t>
  </si>
  <si>
    <t>Italien</t>
  </si>
  <si>
    <t>T L &amp; S</t>
  </si>
  <si>
    <t>1 L &amp; S</t>
  </si>
  <si>
    <t>Espagnol</t>
  </si>
  <si>
    <t>Allemand</t>
  </si>
  <si>
    <t>3° règlement de</t>
  </si>
  <si>
    <t>Anglais</t>
  </si>
  <si>
    <t>Langues vivantes</t>
  </si>
  <si>
    <t>2° règlement de</t>
  </si>
  <si>
    <t>Grec</t>
  </si>
  <si>
    <t>Latin</t>
  </si>
  <si>
    <t>Langues anciennes</t>
  </si>
  <si>
    <t>Soit en trois règlements (un par trimestre)  :</t>
  </si>
  <si>
    <t>Physiques-chimie</t>
  </si>
  <si>
    <t>Mathématiques</t>
  </si>
  <si>
    <t>remise de 5% sur la scolarité :</t>
  </si>
  <si>
    <t>Biologie</t>
  </si>
  <si>
    <t xml:space="preserve">Soit en un seul règlement en début d'année : </t>
  </si>
  <si>
    <t>Géographie</t>
  </si>
  <si>
    <t>Histoire</t>
  </si>
  <si>
    <t xml:space="preserve">A régler la somme de </t>
  </si>
  <si>
    <t>Rédaction</t>
  </si>
  <si>
    <t>Littérature</t>
  </si>
  <si>
    <t>Secondaire</t>
  </si>
  <si>
    <t>Grammaire</t>
  </si>
  <si>
    <t>Primaire</t>
  </si>
  <si>
    <t>Compréhension de texte</t>
  </si>
  <si>
    <t>Soit par an</t>
  </si>
  <si>
    <t>2 élèves</t>
  </si>
  <si>
    <t>1 élève</t>
  </si>
  <si>
    <t>Pour</t>
  </si>
  <si>
    <t>Dictée</t>
  </si>
  <si>
    <t>B - Pour les élèves résidant à l'étranger, ajouter par trimestre</t>
  </si>
  <si>
    <t>Doctrine Catholique</t>
  </si>
  <si>
    <t xml:space="preserve"> déduire la somme de </t>
  </si>
  <si>
    <t>terminale L &amp; S</t>
  </si>
  <si>
    <t xml:space="preserve">et accord du Cours Privé CEFOP, je peux </t>
  </si>
  <si>
    <t>première  L &amp; S</t>
  </si>
  <si>
    <t>après vérification de la date d'édition des documents</t>
  </si>
  <si>
    <t>seconde</t>
  </si>
  <si>
    <t>A - Si je détiens tout ou partie des supports de cours  :</t>
  </si>
  <si>
    <t>troisième</t>
  </si>
  <si>
    <t>TOTAL</t>
  </si>
  <si>
    <t>Etranger ?</t>
  </si>
  <si>
    <t>quatrième</t>
  </si>
  <si>
    <t>Le montant de ces deux lignes tient compte de ces réductions</t>
  </si>
  <si>
    <t>Total 2</t>
  </si>
  <si>
    <t>Terminale</t>
  </si>
  <si>
    <t>cinquième</t>
  </si>
  <si>
    <t>Total 1</t>
  </si>
  <si>
    <t>sixième</t>
  </si>
  <si>
    <t>Scolarité 2 enfants</t>
  </si>
  <si>
    <t>Enfant 4</t>
  </si>
  <si>
    <t>septième</t>
  </si>
  <si>
    <t xml:space="preserve"> / </t>
  </si>
  <si>
    <t>Scolarité 1 enfant</t>
  </si>
  <si>
    <t>Enfant 3</t>
  </si>
  <si>
    <t>huitième</t>
  </si>
  <si>
    <t>Inscription</t>
  </si>
  <si>
    <t>Enfant 2</t>
  </si>
  <si>
    <t>neuvième</t>
  </si>
  <si>
    <t>Inscriptions partielles</t>
  </si>
  <si>
    <t>Enfant 1</t>
  </si>
  <si>
    <t>dixième</t>
  </si>
  <si>
    <t>Réductions applicables</t>
  </si>
  <si>
    <t>partielle</t>
  </si>
  <si>
    <t>pleine</t>
  </si>
  <si>
    <t>inscription</t>
  </si>
  <si>
    <t>onzième</t>
  </si>
  <si>
    <t>scolarité sur l'année</t>
  </si>
  <si>
    <t>documents pour mémoire</t>
  </si>
  <si>
    <t>par an</t>
  </si>
  <si>
    <t>par trimestre</t>
  </si>
  <si>
    <t>Niveau</t>
  </si>
  <si>
    <t>Tarifs</t>
  </si>
  <si>
    <t>de la 4° à la Terminale</t>
  </si>
  <si>
    <t>grec</t>
  </si>
  <si>
    <t>ancienne 2</t>
  </si>
  <si>
    <t>Matière 4</t>
  </si>
  <si>
    <t>Matière 3</t>
  </si>
  <si>
    <t>de la 6° à la Terminale</t>
  </si>
  <si>
    <t>latin</t>
  </si>
  <si>
    <t>ancienne 1</t>
  </si>
  <si>
    <t>Matière 2</t>
  </si>
  <si>
    <t>Matière 1</t>
  </si>
  <si>
    <t>terminale S</t>
  </si>
  <si>
    <t>vivante 2</t>
  </si>
  <si>
    <t>Inscription partielle (soutien ou rattrappage = de 1 à 4 matières seulement)</t>
  </si>
  <si>
    <t>terminale L</t>
  </si>
  <si>
    <t>vivante 1</t>
  </si>
  <si>
    <t>sauf les options précisées ci-contre à retirer.</t>
  </si>
  <si>
    <t>première  L</t>
  </si>
  <si>
    <t>Observation</t>
  </si>
  <si>
    <t>niveau</t>
  </si>
  <si>
    <t>Inscription complète incluant toutes les matières proposées par le Cours, dont les langues :</t>
  </si>
  <si>
    <t>Classe</t>
  </si>
  <si>
    <t>première  S</t>
  </si>
  <si>
    <t>Code postal</t>
  </si>
  <si>
    <t>à</t>
  </si>
  <si>
    <t>Né (-e) le</t>
  </si>
  <si>
    <t>Prénom</t>
  </si>
  <si>
    <t>Nom</t>
  </si>
  <si>
    <t>Français</t>
  </si>
  <si>
    <t>Courriel</t>
  </si>
  <si>
    <t>Mobile</t>
  </si>
  <si>
    <t>Télécopie</t>
  </si>
  <si>
    <t>Téléphone</t>
  </si>
  <si>
    <t>FR</t>
  </si>
  <si>
    <t>Pays</t>
  </si>
  <si>
    <t>Commune</t>
  </si>
  <si>
    <t>Adresse</t>
  </si>
  <si>
    <t>Prénom de la mère</t>
  </si>
  <si>
    <t>Prénom du père</t>
  </si>
  <si>
    <t>Famille</t>
  </si>
  <si>
    <t>Nom de JF de la mère</t>
  </si>
  <si>
    <t>Enfant 5</t>
  </si>
  <si>
    <t>Scolarité 4 enfants</t>
  </si>
  <si>
    <t>Scolarité 3 enfants</t>
  </si>
  <si>
    <t xml:space="preserve">Détail des frais </t>
  </si>
  <si>
    <t xml:space="preserve">pour </t>
  </si>
  <si>
    <t>l'année</t>
  </si>
  <si>
    <t>Enfant 6</t>
  </si>
  <si>
    <t>Enfant 7</t>
  </si>
  <si>
    <t>Enfant 8</t>
  </si>
  <si>
    <t>RECAPITULAIF DES FRAIS</t>
  </si>
  <si>
    <t>INSCRIPTION</t>
  </si>
  <si>
    <t>ENFANT</t>
  </si>
  <si>
    <t>SCOLARITE</t>
  </si>
  <si>
    <t>PARTIELLE</t>
  </si>
  <si>
    <t>SANS DOCTS</t>
  </si>
  <si>
    <t>REDUCTION</t>
  </si>
  <si>
    <t>total</t>
  </si>
  <si>
    <t>TATAL / AN</t>
  </si>
  <si>
    <t>TOTAL / 3 TRIM</t>
  </si>
  <si>
    <t>2021-2022</t>
  </si>
  <si>
    <t xml:space="preserve">Scolarité 5 enfants </t>
  </si>
  <si>
    <t xml:space="preserve">Scolarité 6 enfants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</si>
</sst>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\ &quot;€&quot;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9"/>
      <color indexed="10"/>
      <name val="Tahoma"/>
      <family val="2"/>
    </font>
    <font>
      <sz val="11"/>
      <color indexed="10"/>
      <name val="Tahoma"/>
      <family val="2"/>
    </font>
    <font>
      <b/>
      <sz val="12"/>
      <color indexed="10"/>
      <name val="Tahoma"/>
      <family val="2"/>
    </font>
    <font>
      <b/>
      <sz val="9"/>
      <color indexed="10"/>
      <name val="Tahoma"/>
      <family val="2"/>
    </font>
    <font>
      <b/>
      <sz val="11"/>
      <color indexed="10"/>
      <name val="Tahom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9"/>
      <name val="Arial"/>
      <family val="2"/>
    </font>
    <font>
      <b/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i/>
      <sz val="14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0"/>
      <name val="Arial"/>
      <family val="2"/>
    </font>
    <font>
      <b/>
      <sz val="14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/>
      <right style="thin"/>
      <top/>
      <bottom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medium"/>
      <right/>
      <top/>
      <bottom style="thin"/>
    </border>
    <border>
      <left/>
      <right style="thin"/>
      <top style="thin"/>
      <bottom style="medium"/>
    </border>
    <border>
      <left/>
      <right style="thin"/>
      <top/>
      <bottom style="thin"/>
    </border>
    <border>
      <left/>
      <right style="thin"/>
      <top/>
      <bottom style="medium"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/>
      <right style="medium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166">
    <xf numFmtId="0" fontId="0" fillId="0" borderId="0" xfId="0" applyFont="1" applyAlignment="1">
      <alignment/>
    </xf>
    <xf numFmtId="0" fontId="0" fillId="0" borderId="0" xfId="0" applyAlignment="1" applyProtection="1">
      <alignment vertical="center"/>
      <protection hidden="1"/>
    </xf>
    <xf numFmtId="0" fontId="49" fillId="0" borderId="0" xfId="0" applyFont="1" applyAlignment="1" applyProtection="1">
      <alignment vertical="center"/>
      <protection hidden="1"/>
    </xf>
    <xf numFmtId="0" fontId="49" fillId="33" borderId="10" xfId="0" applyFont="1" applyFill="1" applyBorder="1" applyAlignment="1" applyProtection="1">
      <alignment horizontal="center" vertical="center"/>
      <protection hidden="1"/>
    </xf>
    <xf numFmtId="0" fontId="49" fillId="33" borderId="11" xfId="0" applyFont="1" applyFill="1" applyBorder="1" applyAlignment="1" applyProtection="1">
      <alignment horizontal="center" vertical="center"/>
      <protection hidden="1"/>
    </xf>
    <xf numFmtId="0" fontId="0" fillId="33" borderId="12" xfId="0" applyFill="1" applyBorder="1" applyAlignment="1" applyProtection="1">
      <alignment vertical="center" shrinkToFit="1"/>
      <protection hidden="1"/>
    </xf>
    <xf numFmtId="0" fontId="49" fillId="33" borderId="13" xfId="0" applyFont="1" applyFill="1" applyBorder="1" applyAlignment="1" applyProtection="1">
      <alignment horizontal="center" vertical="center"/>
      <protection hidden="1"/>
    </xf>
    <xf numFmtId="0" fontId="49" fillId="33" borderId="14" xfId="0" applyFont="1" applyFill="1" applyBorder="1" applyAlignment="1" applyProtection="1">
      <alignment horizontal="center" vertical="center"/>
      <protection hidden="1"/>
    </xf>
    <xf numFmtId="0" fontId="0" fillId="33" borderId="15" xfId="0" applyFill="1" applyBorder="1" applyAlignment="1" applyProtection="1">
      <alignment vertical="center" shrinkToFit="1"/>
      <protection hidden="1"/>
    </xf>
    <xf numFmtId="0" fontId="26" fillId="33" borderId="13" xfId="52" applyFont="1" applyFill="1" applyBorder="1" applyAlignment="1" applyProtection="1">
      <alignment horizontal="center" vertical="center"/>
      <protection hidden="1"/>
    </xf>
    <xf numFmtId="0" fontId="26" fillId="33" borderId="14" xfId="52" applyFont="1" applyFill="1" applyBorder="1" applyAlignment="1" applyProtection="1">
      <alignment horizontal="center" vertical="center"/>
      <protection hidden="1"/>
    </xf>
    <xf numFmtId="0" fontId="33" fillId="0" borderId="16" xfId="0" applyFont="1" applyBorder="1" applyAlignment="1" applyProtection="1">
      <alignment vertical="center"/>
      <protection hidden="1"/>
    </xf>
    <xf numFmtId="0" fontId="33" fillId="0" borderId="17" xfId="0" applyFont="1" applyBorder="1" applyAlignment="1" applyProtection="1">
      <alignment vertical="center"/>
      <protection hidden="1"/>
    </xf>
    <xf numFmtId="0" fontId="33" fillId="0" borderId="18" xfId="0" applyFont="1" applyBorder="1" applyAlignment="1" applyProtection="1">
      <alignment vertical="center"/>
      <protection hidden="1"/>
    </xf>
    <xf numFmtId="164" fontId="0" fillId="0" borderId="13" xfId="0" applyNumberFormat="1" applyBorder="1" applyAlignment="1" applyProtection="1">
      <alignment horizontal="center" vertical="center"/>
      <protection hidden="1"/>
    </xf>
    <xf numFmtId="165" fontId="0" fillId="0" borderId="0" xfId="0" applyNumberFormat="1" applyAlignment="1" applyProtection="1">
      <alignment horizontal="left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49" fillId="33" borderId="19" xfId="0" applyFont="1" applyFill="1" applyBorder="1" applyAlignment="1" applyProtection="1">
      <alignment horizontal="center" vertical="center"/>
      <protection hidden="1"/>
    </xf>
    <xf numFmtId="0" fontId="26" fillId="33" borderId="20" xfId="52" applyFont="1" applyFill="1" applyBorder="1" applyAlignment="1" applyProtection="1">
      <alignment horizontal="center" vertical="center"/>
      <protection hidden="1"/>
    </xf>
    <xf numFmtId="0" fontId="49" fillId="33" borderId="20" xfId="0" applyFont="1" applyFill="1" applyBorder="1" applyAlignment="1" applyProtection="1">
      <alignment horizontal="center" vertical="center"/>
      <protection hidden="1"/>
    </xf>
    <xf numFmtId="0" fontId="0" fillId="33" borderId="21" xfId="0" applyFill="1" applyBorder="1" applyAlignment="1" applyProtection="1">
      <alignment vertical="center" shrinkToFit="1"/>
      <protection hidden="1"/>
    </xf>
    <xf numFmtId="164" fontId="0" fillId="0" borderId="13" xfId="0" applyNumberFormat="1" applyBorder="1" applyAlignment="1" applyProtection="1">
      <alignment horizontal="center" vertical="center"/>
      <protection locked="0"/>
    </xf>
    <xf numFmtId="6" fontId="50" fillId="33" borderId="22" xfId="0" applyNumberFormat="1" applyFont="1" applyFill="1" applyBorder="1" applyAlignment="1" applyProtection="1">
      <alignment horizontal="center" vertical="center" shrinkToFit="1"/>
      <protection hidden="1"/>
    </xf>
    <xf numFmtId="6" fontId="51" fillId="33" borderId="23" xfId="0" applyNumberFormat="1" applyFont="1" applyFill="1" applyBorder="1" applyAlignment="1" applyProtection="1">
      <alignment horizontal="center" vertical="center" shrinkToFit="1"/>
      <protection hidden="1"/>
    </xf>
    <xf numFmtId="0" fontId="52" fillId="33" borderId="24" xfId="0" applyFont="1" applyFill="1" applyBorder="1" applyAlignment="1" applyProtection="1">
      <alignment vertical="center" shrinkToFit="1"/>
      <protection hidden="1"/>
    </xf>
    <xf numFmtId="6" fontId="50" fillId="33" borderId="13" xfId="0" applyNumberFormat="1" applyFont="1" applyFill="1" applyBorder="1" applyAlignment="1" applyProtection="1">
      <alignment horizontal="center" vertical="center" shrinkToFit="1"/>
      <protection hidden="1"/>
    </xf>
    <xf numFmtId="6" fontId="51" fillId="33" borderId="14" xfId="0" applyNumberFormat="1" applyFont="1" applyFill="1" applyBorder="1" applyAlignment="1" applyProtection="1">
      <alignment horizontal="center" vertical="center" shrinkToFit="1"/>
      <protection hidden="1"/>
    </xf>
    <xf numFmtId="0" fontId="52" fillId="33" borderId="25" xfId="0" applyFont="1" applyFill="1" applyBorder="1" applyAlignment="1" applyProtection="1">
      <alignment vertical="center" shrinkToFit="1"/>
      <protection hidden="1"/>
    </xf>
    <xf numFmtId="0" fontId="0" fillId="33" borderId="0" xfId="0" applyFill="1" applyBorder="1" applyAlignment="1" applyProtection="1">
      <alignment vertical="center"/>
      <protection hidden="1"/>
    </xf>
    <xf numFmtId="0" fontId="0" fillId="0" borderId="14" xfId="0" applyBorder="1" applyAlignment="1" applyProtection="1">
      <alignment vertical="center"/>
      <protection hidden="1"/>
    </xf>
    <xf numFmtId="0" fontId="33" fillId="0" borderId="26" xfId="0" applyFont="1" applyBorder="1" applyAlignment="1" applyProtection="1">
      <alignment vertical="center"/>
      <protection hidden="1"/>
    </xf>
    <xf numFmtId="0" fontId="33" fillId="0" borderId="27" xfId="0" applyFont="1" applyBorder="1" applyAlignment="1" applyProtection="1">
      <alignment vertical="center"/>
      <protection hidden="1"/>
    </xf>
    <xf numFmtId="0" fontId="33" fillId="0" borderId="27" xfId="0" applyFont="1" applyBorder="1" applyAlignment="1" applyProtection="1">
      <alignment horizontal="right" vertical="center"/>
      <protection hidden="1"/>
    </xf>
    <xf numFmtId="0" fontId="33" fillId="0" borderId="28" xfId="0" applyFont="1" applyBorder="1" applyAlignment="1" applyProtection="1">
      <alignment vertical="center"/>
      <protection hidden="1"/>
    </xf>
    <xf numFmtId="164" fontId="0" fillId="0" borderId="14" xfId="0" applyNumberFormat="1" applyBorder="1" applyAlignment="1" applyProtection="1">
      <alignment horizontal="center" vertical="center"/>
      <protection hidden="1"/>
    </xf>
    <xf numFmtId="0" fontId="33" fillId="0" borderId="29" xfId="0" applyFont="1" applyBorder="1" applyAlignment="1" applyProtection="1">
      <alignment vertical="center"/>
      <protection hidden="1"/>
    </xf>
    <xf numFmtId="0" fontId="33" fillId="0" borderId="0" xfId="0" applyFont="1" applyBorder="1" applyAlignment="1" applyProtection="1">
      <alignment vertical="center"/>
      <protection hidden="1"/>
    </xf>
    <xf numFmtId="0" fontId="33" fillId="0" borderId="0" xfId="0" applyFont="1" applyBorder="1" applyAlignment="1" applyProtection="1">
      <alignment horizontal="right" vertical="center"/>
      <protection hidden="1"/>
    </xf>
    <xf numFmtId="0" fontId="33" fillId="0" borderId="30" xfId="0" applyFont="1" applyBorder="1" applyAlignment="1" applyProtection="1">
      <alignment vertical="center"/>
      <protection hidden="1"/>
    </xf>
    <xf numFmtId="9" fontId="0" fillId="33" borderId="29" xfId="0" applyNumberFormat="1" applyFill="1" applyBorder="1" applyAlignment="1" applyProtection="1">
      <alignment horizontal="center" vertical="center"/>
      <protection hidden="1"/>
    </xf>
    <xf numFmtId="0" fontId="0" fillId="33" borderId="0" xfId="0" applyFill="1" applyBorder="1" applyAlignment="1" applyProtection="1">
      <alignment horizontal="right" vertical="center"/>
      <protection hidden="1"/>
    </xf>
    <xf numFmtId="0" fontId="0" fillId="33" borderId="29" xfId="0" applyFill="1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33" fillId="0" borderId="31" xfId="0" applyFont="1" applyBorder="1" applyAlignment="1" applyProtection="1">
      <alignment vertical="center"/>
      <protection hidden="1"/>
    </xf>
    <xf numFmtId="0" fontId="33" fillId="0" borderId="32" xfId="0" applyFont="1" applyBorder="1" applyAlignment="1" applyProtection="1">
      <alignment vertical="center"/>
      <protection hidden="1"/>
    </xf>
    <xf numFmtId="0" fontId="33" fillId="0" borderId="32" xfId="0" applyFont="1" applyBorder="1" applyAlignment="1" applyProtection="1">
      <alignment horizontal="right" vertical="center"/>
      <protection hidden="1"/>
    </xf>
    <xf numFmtId="0" fontId="33" fillId="0" borderId="33" xfId="0" applyFont="1" applyBorder="1" applyAlignment="1" applyProtection="1">
      <alignment vertical="center"/>
      <protection hidden="1"/>
    </xf>
    <xf numFmtId="0" fontId="47" fillId="33" borderId="29" xfId="0" applyFont="1" applyFill="1" applyBorder="1" applyAlignment="1" applyProtection="1">
      <alignment horizontal="center" vertical="center" shrinkToFit="1"/>
      <protection hidden="1"/>
    </xf>
    <xf numFmtId="0" fontId="0" fillId="33" borderId="32" xfId="0" applyFill="1" applyBorder="1" applyAlignment="1" applyProtection="1">
      <alignment vertical="center"/>
      <protection hidden="1"/>
    </xf>
    <xf numFmtId="0" fontId="0" fillId="0" borderId="26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0" fillId="0" borderId="14" xfId="0" applyBorder="1" applyAlignment="1" applyProtection="1">
      <alignment vertical="center"/>
      <protection locked="0"/>
    </xf>
    <xf numFmtId="0" fontId="0" fillId="0" borderId="34" xfId="0" applyBorder="1" applyAlignment="1" applyProtection="1">
      <alignment vertical="center"/>
      <protection hidden="1"/>
    </xf>
    <xf numFmtId="0" fontId="0" fillId="33" borderId="14" xfId="0" applyFill="1" applyBorder="1" applyAlignment="1" applyProtection="1">
      <alignment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3" xfId="0" applyBorder="1" applyAlignment="1" applyProtection="1">
      <alignment vertical="center"/>
      <protection hidden="1"/>
    </xf>
    <xf numFmtId="0" fontId="0" fillId="33" borderId="13" xfId="0" applyFill="1" applyBorder="1" applyAlignment="1" applyProtection="1">
      <alignment vertical="center" shrinkToFit="1"/>
      <protection hidden="1"/>
    </xf>
    <xf numFmtId="0" fontId="0" fillId="33" borderId="25" xfId="0" applyFill="1" applyBorder="1" applyAlignment="1" applyProtection="1">
      <alignment vertical="center"/>
      <protection hidden="1"/>
    </xf>
    <xf numFmtId="0" fontId="33" fillId="0" borderId="0" xfId="0" applyFont="1" applyAlignment="1" applyProtection="1">
      <alignment vertical="center"/>
      <protection hidden="1"/>
    </xf>
    <xf numFmtId="0" fontId="53" fillId="0" borderId="16" xfId="52" applyFont="1" applyBorder="1" applyAlignment="1" applyProtection="1">
      <alignment vertical="center"/>
      <protection hidden="1"/>
    </xf>
    <xf numFmtId="0" fontId="0" fillId="33" borderId="13" xfId="0" applyFill="1" applyBorder="1" applyAlignment="1" applyProtection="1">
      <alignment vertical="center"/>
      <protection hidden="1"/>
    </xf>
    <xf numFmtId="0" fontId="53" fillId="0" borderId="17" xfId="52" applyFont="1" applyBorder="1" applyAlignment="1" applyProtection="1">
      <alignment vertical="center"/>
      <protection hidden="1"/>
    </xf>
    <xf numFmtId="0" fontId="0" fillId="33" borderId="15" xfId="0" applyFill="1" applyBorder="1" applyAlignment="1" applyProtection="1">
      <alignment vertical="center"/>
      <protection hidden="1"/>
    </xf>
    <xf numFmtId="0" fontId="0" fillId="0" borderId="10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33" fillId="0" borderId="0" xfId="0" applyFont="1" applyAlignment="1" applyProtection="1">
      <alignment horizontal="left" vertical="center"/>
      <protection hidden="1"/>
    </xf>
    <xf numFmtId="0" fontId="0" fillId="33" borderId="35" xfId="0" applyFill="1" applyBorder="1" applyAlignment="1" applyProtection="1">
      <alignment vertical="center"/>
      <protection hidden="1"/>
    </xf>
    <xf numFmtId="0" fontId="0" fillId="33" borderId="36" xfId="0" applyFill="1" applyBorder="1" applyAlignment="1" applyProtection="1">
      <alignment vertical="center"/>
      <protection hidden="1"/>
    </xf>
    <xf numFmtId="0" fontId="0" fillId="33" borderId="30" xfId="0" applyFill="1" applyBorder="1" applyAlignment="1" applyProtection="1">
      <alignment vertical="center"/>
      <protection hidden="1"/>
    </xf>
    <xf numFmtId="0" fontId="0" fillId="33" borderId="37" xfId="0" applyFill="1" applyBorder="1" applyAlignment="1" applyProtection="1">
      <alignment vertical="center"/>
      <protection hidden="1"/>
    </xf>
    <xf numFmtId="0" fontId="0" fillId="33" borderId="37" xfId="0" applyFill="1" applyBorder="1" applyAlignment="1" applyProtection="1">
      <alignment horizontal="center" vertical="center"/>
      <protection hidden="1"/>
    </xf>
    <xf numFmtId="0" fontId="0" fillId="33" borderId="38" xfId="0" applyFill="1" applyBorder="1" applyAlignment="1" applyProtection="1">
      <alignment vertical="center"/>
      <protection hidden="1"/>
    </xf>
    <xf numFmtId="0" fontId="0" fillId="33" borderId="33" xfId="0" applyFill="1" applyBorder="1" applyAlignment="1" applyProtection="1">
      <alignment vertical="center"/>
      <protection hidden="1"/>
    </xf>
    <xf numFmtId="0" fontId="0" fillId="33" borderId="10" xfId="0" applyFill="1" applyBorder="1" applyAlignment="1" applyProtection="1">
      <alignment vertical="center" shrinkToFit="1"/>
      <protection hidden="1"/>
    </xf>
    <xf numFmtId="0" fontId="0" fillId="33" borderId="11" xfId="0" applyFill="1" applyBorder="1" applyAlignment="1" applyProtection="1">
      <alignment vertical="center"/>
      <protection hidden="1"/>
    </xf>
    <xf numFmtId="0" fontId="0" fillId="33" borderId="39" xfId="0" applyFill="1" applyBorder="1" applyAlignment="1" applyProtection="1">
      <alignment vertical="center"/>
      <protection hidden="1"/>
    </xf>
    <xf numFmtId="0" fontId="0" fillId="0" borderId="40" xfId="0" applyBorder="1" applyAlignment="1" applyProtection="1">
      <alignment vertical="center"/>
      <protection hidden="1"/>
    </xf>
    <xf numFmtId="0" fontId="53" fillId="0" borderId="17" xfId="52" applyNumberFormat="1" applyFont="1" applyBorder="1" applyAlignment="1" applyProtection="1">
      <alignment vertical="center"/>
      <protection hidden="1"/>
    </xf>
    <xf numFmtId="0" fontId="0" fillId="33" borderId="27" xfId="0" applyFill="1" applyBorder="1" applyAlignment="1" applyProtection="1">
      <alignment vertical="center"/>
      <protection hidden="1"/>
    </xf>
    <xf numFmtId="8" fontId="0" fillId="33" borderId="27" xfId="0" applyNumberFormat="1" applyFill="1" applyBorder="1" applyAlignment="1" applyProtection="1">
      <alignment vertical="center"/>
      <protection hidden="1"/>
    </xf>
    <xf numFmtId="0" fontId="0" fillId="33" borderId="28" xfId="0" applyFill="1" applyBorder="1" applyAlignment="1" applyProtection="1">
      <alignment vertical="center"/>
      <protection hidden="1"/>
    </xf>
    <xf numFmtId="0" fontId="0" fillId="33" borderId="32" xfId="0" applyFill="1" applyBorder="1" applyAlignment="1" applyProtection="1">
      <alignment vertical="center" shrinkToFit="1"/>
      <protection hidden="1"/>
    </xf>
    <xf numFmtId="0" fontId="0" fillId="33" borderId="40" xfId="0" applyFill="1" applyBorder="1" applyAlignment="1" applyProtection="1">
      <alignment vertical="center" shrinkToFit="1"/>
      <protection hidden="1"/>
    </xf>
    <xf numFmtId="0" fontId="0" fillId="33" borderId="36" xfId="0" applyFill="1" applyBorder="1" applyAlignment="1" applyProtection="1">
      <alignment vertical="center" shrinkToFit="1"/>
      <protection hidden="1"/>
    </xf>
    <xf numFmtId="0" fontId="0" fillId="33" borderId="35" xfId="0" applyFill="1" applyBorder="1" applyAlignment="1" applyProtection="1">
      <alignment vertical="center" shrinkToFit="1"/>
      <protection hidden="1"/>
    </xf>
    <xf numFmtId="0" fontId="0" fillId="0" borderId="41" xfId="0" applyBorder="1" applyAlignment="1" applyProtection="1">
      <alignment vertical="center"/>
      <protection hidden="1"/>
    </xf>
    <xf numFmtId="0" fontId="0" fillId="10" borderId="14" xfId="0" applyFill="1" applyBorder="1" applyAlignment="1" applyProtection="1">
      <alignment horizontal="center" vertical="center"/>
      <protection locked="0"/>
    </xf>
    <xf numFmtId="0" fontId="0" fillId="34" borderId="42" xfId="0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 applyProtection="1">
      <alignment horizontal="right" vertical="center"/>
      <protection hidden="1"/>
    </xf>
    <xf numFmtId="164" fontId="0" fillId="0" borderId="14" xfId="0" applyNumberFormat="1" applyBorder="1" applyAlignment="1" applyProtection="1">
      <alignment horizontal="center" vertical="center"/>
      <protection hidden="1"/>
    </xf>
    <xf numFmtId="164" fontId="0" fillId="0" borderId="14" xfId="0" applyNumberFormat="1" applyBorder="1" applyAlignment="1" applyProtection="1">
      <alignment horizontal="center" vertical="center"/>
      <protection hidden="1"/>
    </xf>
    <xf numFmtId="0" fontId="0" fillId="33" borderId="25" xfId="0" applyFill="1" applyBorder="1" applyAlignment="1" applyProtection="1">
      <alignment vertical="center" shrinkToFit="1"/>
      <protection hidden="1"/>
    </xf>
    <xf numFmtId="0" fontId="34" fillId="0" borderId="0" xfId="0" applyFont="1" applyAlignment="1" applyProtection="1">
      <alignment vertical="center"/>
      <protection hidden="1"/>
    </xf>
    <xf numFmtId="0" fontId="0" fillId="33" borderId="43" xfId="0" applyFill="1" applyBorder="1" applyAlignment="1" applyProtection="1">
      <alignment vertical="center" wrapText="1"/>
      <protection hidden="1"/>
    </xf>
    <xf numFmtId="0" fontId="54" fillId="0" borderId="34" xfId="0" applyFont="1" applyBorder="1" applyAlignment="1" applyProtection="1">
      <alignment horizontal="center" vertical="center" shrinkToFit="1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30" xfId="0" applyBorder="1" applyAlignment="1" applyProtection="1">
      <alignment vertical="center"/>
      <protection hidden="1"/>
    </xf>
    <xf numFmtId="0" fontId="0" fillId="0" borderId="29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 shrinkToFit="1"/>
      <protection hidden="1"/>
    </xf>
    <xf numFmtId="0" fontId="0" fillId="0" borderId="27" xfId="0" applyBorder="1" applyAlignment="1" applyProtection="1">
      <alignment vertical="center"/>
      <protection hidden="1"/>
    </xf>
    <xf numFmtId="0" fontId="52" fillId="0" borderId="0" xfId="0" applyFont="1" applyAlignment="1" applyProtection="1">
      <alignment horizontal="center" vertical="center"/>
      <protection hidden="1"/>
    </xf>
    <xf numFmtId="2" fontId="52" fillId="0" borderId="0" xfId="0" applyNumberFormat="1" applyFont="1" applyAlignment="1" applyProtection="1">
      <alignment horizontal="center" vertical="center"/>
      <protection hidden="1"/>
    </xf>
    <xf numFmtId="2" fontId="52" fillId="35" borderId="0" xfId="0" applyNumberFormat="1" applyFont="1" applyFill="1" applyAlignment="1" applyProtection="1">
      <alignment horizontal="center" vertical="center"/>
      <protection locked="0"/>
    </xf>
    <xf numFmtId="0" fontId="0" fillId="33" borderId="0" xfId="0" applyFill="1" applyBorder="1" applyAlignment="1" applyProtection="1">
      <alignment horizontal="right" vertical="center"/>
      <protection hidden="1"/>
    </xf>
    <xf numFmtId="0" fontId="0" fillId="0" borderId="44" xfId="0" applyBorder="1" applyAlignment="1" applyProtection="1">
      <alignment horizontal="center" vertical="center" textRotation="45" shrinkToFit="1"/>
      <protection locked="0"/>
    </xf>
    <xf numFmtId="0" fontId="0" fillId="0" borderId="45" xfId="0" applyBorder="1" applyAlignment="1" applyProtection="1">
      <alignment horizontal="center" vertical="center" textRotation="45" shrinkToFit="1"/>
      <protection locked="0"/>
    </xf>
    <xf numFmtId="0" fontId="0" fillId="0" borderId="46" xfId="0" applyBorder="1" applyAlignment="1" applyProtection="1">
      <alignment horizontal="center" vertical="center" textRotation="45" shrinkToFit="1"/>
      <protection locked="0"/>
    </xf>
    <xf numFmtId="0" fontId="47" fillId="0" borderId="33" xfId="0" applyFont="1" applyBorder="1" applyAlignment="1" applyProtection="1">
      <alignment horizontal="center" vertical="center"/>
      <protection hidden="1"/>
    </xf>
    <xf numFmtId="0" fontId="47" fillId="0" borderId="32" xfId="0" applyFont="1" applyBorder="1" applyAlignment="1" applyProtection="1">
      <alignment horizontal="center" vertical="center"/>
      <protection hidden="1"/>
    </xf>
    <xf numFmtId="0" fontId="47" fillId="0" borderId="31" xfId="0" applyFont="1" applyBorder="1" applyAlignment="1" applyProtection="1">
      <alignment horizontal="center" vertical="center"/>
      <protection hidden="1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hidden="1"/>
    </xf>
    <xf numFmtId="0" fontId="0" fillId="0" borderId="36" xfId="0" applyBorder="1" applyAlignment="1" applyProtection="1">
      <alignment horizontal="center" vertical="center"/>
      <protection hidden="1"/>
    </xf>
    <xf numFmtId="164" fontId="0" fillId="0" borderId="48" xfId="0" applyNumberFormat="1" applyBorder="1" applyAlignment="1" applyProtection="1">
      <alignment horizontal="center" vertical="center"/>
      <protection hidden="1"/>
    </xf>
    <xf numFmtId="164" fontId="0" fillId="0" borderId="25" xfId="0" applyNumberFormat="1" applyBorder="1" applyAlignment="1" applyProtection="1">
      <alignment horizontal="center" vertical="center"/>
      <protection hidden="1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10" borderId="50" xfId="0" applyFill="1" applyBorder="1" applyAlignment="1" applyProtection="1">
      <alignment horizontal="center" vertical="center" shrinkToFit="1"/>
      <protection hidden="1"/>
    </xf>
    <xf numFmtId="0" fontId="0" fillId="10" borderId="51" xfId="0" applyFill="1" applyBorder="1" applyAlignment="1" applyProtection="1">
      <alignment horizontal="center" vertical="center" shrinkToFit="1"/>
      <protection hidden="1"/>
    </xf>
    <xf numFmtId="0" fontId="0" fillId="10" borderId="24" xfId="0" applyFill="1" applyBorder="1" applyAlignment="1" applyProtection="1">
      <alignment horizontal="center" vertical="center" shrinkToFit="1"/>
      <protection hidden="1"/>
    </xf>
    <xf numFmtId="0" fontId="0" fillId="0" borderId="32" xfId="0" applyBorder="1" applyAlignment="1" applyProtection="1">
      <alignment horizontal="center" vertical="center" shrinkToFit="1"/>
      <protection locked="0"/>
    </xf>
    <xf numFmtId="0" fontId="0" fillId="0" borderId="31" xfId="0" applyBorder="1" applyAlignment="1" applyProtection="1">
      <alignment horizontal="center" vertical="center" shrinkToFit="1"/>
      <protection locked="0"/>
    </xf>
    <xf numFmtId="49" fontId="0" fillId="0" borderId="27" xfId="0" applyNumberFormat="1" applyBorder="1" applyAlignment="1" applyProtection="1">
      <alignment horizontal="center" vertical="center"/>
      <protection locked="0"/>
    </xf>
    <xf numFmtId="0" fontId="0" fillId="34" borderId="52" xfId="0" applyFill="1" applyBorder="1" applyAlignment="1" applyProtection="1">
      <alignment horizontal="center" vertical="center" shrinkToFit="1"/>
      <protection hidden="1"/>
    </xf>
    <xf numFmtId="0" fontId="0" fillId="34" borderId="32" xfId="0" applyFill="1" applyBorder="1" applyAlignment="1" applyProtection="1">
      <alignment horizontal="center" vertical="center" shrinkToFit="1"/>
      <protection hidden="1"/>
    </xf>
    <xf numFmtId="0" fontId="0" fillId="34" borderId="53" xfId="0" applyFill="1" applyBorder="1" applyAlignment="1" applyProtection="1">
      <alignment horizontal="center" vertical="center" shrinkToFit="1"/>
      <protection hidden="1"/>
    </xf>
    <xf numFmtId="0" fontId="0" fillId="0" borderId="48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33" borderId="54" xfId="0" applyFill="1" applyBorder="1" applyAlignment="1" applyProtection="1">
      <alignment horizontal="right" vertical="center"/>
      <protection hidden="1"/>
    </xf>
    <xf numFmtId="0" fontId="0" fillId="33" borderId="27" xfId="0" applyFill="1" applyBorder="1" applyAlignment="1" applyProtection="1">
      <alignment horizontal="right" vertical="center"/>
      <protection hidden="1"/>
    </xf>
    <xf numFmtId="0" fontId="0" fillId="33" borderId="41" xfId="0" applyFill="1" applyBorder="1" applyAlignment="1" applyProtection="1">
      <alignment horizontal="right" vertical="center"/>
      <protection hidden="1"/>
    </xf>
    <xf numFmtId="0" fontId="0" fillId="0" borderId="27" xfId="0" applyBorder="1" applyAlignment="1" applyProtection="1">
      <alignment horizontal="center" vertical="center" shrinkToFit="1"/>
      <protection locked="0"/>
    </xf>
    <xf numFmtId="0" fontId="0" fillId="0" borderId="26" xfId="0" applyBorder="1" applyAlignment="1" applyProtection="1">
      <alignment horizontal="center" vertical="center" shrinkToFit="1"/>
      <protection locked="0"/>
    </xf>
    <xf numFmtId="0" fontId="0" fillId="33" borderId="0" xfId="0" applyFill="1" applyBorder="1" applyAlignment="1" applyProtection="1">
      <alignment horizontal="right" vertical="center"/>
      <protection hidden="1"/>
    </xf>
    <xf numFmtId="0" fontId="0" fillId="33" borderId="29" xfId="0" applyFill="1" applyBorder="1" applyAlignment="1" applyProtection="1">
      <alignment horizontal="right" vertical="center"/>
      <protection hidden="1"/>
    </xf>
    <xf numFmtId="164" fontId="0" fillId="0" borderId="14" xfId="0" applyNumberFormat="1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 shrinkToFit="1"/>
      <protection hidden="1"/>
    </xf>
    <xf numFmtId="0" fontId="0" fillId="0" borderId="34" xfId="0" applyBorder="1" applyAlignment="1" applyProtection="1">
      <alignment horizontal="center" vertical="center" shrinkToFit="1"/>
      <protection hidden="1"/>
    </xf>
    <xf numFmtId="0" fontId="0" fillId="33" borderId="43" xfId="0" applyFill="1" applyBorder="1" applyAlignment="1" applyProtection="1">
      <alignment horizontal="center" vertical="center" wrapText="1"/>
      <protection hidden="1"/>
    </xf>
    <xf numFmtId="0" fontId="0" fillId="33" borderId="0" xfId="0" applyFill="1" applyBorder="1" applyAlignment="1" applyProtection="1">
      <alignment horizontal="center" vertical="center" wrapText="1"/>
      <protection hidden="1"/>
    </xf>
    <xf numFmtId="0" fontId="0" fillId="33" borderId="29" xfId="0" applyFill="1" applyBorder="1" applyAlignment="1" applyProtection="1">
      <alignment horizontal="center" vertical="center" wrapText="1"/>
      <protection hidden="1"/>
    </xf>
    <xf numFmtId="0" fontId="0" fillId="33" borderId="54" xfId="0" applyFill="1" applyBorder="1" applyAlignment="1" applyProtection="1">
      <alignment horizontal="center" vertical="center" wrapText="1"/>
      <protection hidden="1"/>
    </xf>
    <xf numFmtId="0" fontId="0" fillId="33" borderId="27" xfId="0" applyFill="1" applyBorder="1" applyAlignment="1" applyProtection="1">
      <alignment horizontal="center" vertical="center" wrapText="1"/>
      <protection hidden="1"/>
    </xf>
    <xf numFmtId="0" fontId="0" fillId="33" borderId="26" xfId="0" applyFill="1" applyBorder="1" applyAlignment="1" applyProtection="1">
      <alignment horizontal="center" vertical="center" wrapText="1"/>
      <protection hidden="1"/>
    </xf>
    <xf numFmtId="0" fontId="0" fillId="0" borderId="29" xfId="0" applyBorder="1" applyAlignment="1" applyProtection="1">
      <alignment horizontal="center" vertical="center" shrinkToFit="1"/>
      <protection hidden="1"/>
    </xf>
    <xf numFmtId="0" fontId="0" fillId="33" borderId="55" xfId="0" applyFill="1" applyBorder="1" applyAlignment="1" applyProtection="1">
      <alignment horizontal="center" vertical="center"/>
      <protection hidden="1"/>
    </xf>
    <xf numFmtId="0" fontId="0" fillId="33" borderId="56" xfId="0" applyFill="1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0" fillId="0" borderId="30" xfId="0" applyBorder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horizontal="center" vertical="center" shrinkToFit="1"/>
      <protection hidden="1"/>
    </xf>
    <xf numFmtId="164" fontId="0" fillId="0" borderId="57" xfId="0" applyNumberFormat="1" applyBorder="1" applyAlignment="1" applyProtection="1">
      <alignment horizontal="center" vertical="center"/>
      <protection hidden="1"/>
    </xf>
    <xf numFmtId="164" fontId="0" fillId="0" borderId="58" xfId="0" applyNumberFormat="1" applyBorder="1" applyAlignment="1" applyProtection="1">
      <alignment horizontal="center" vertical="center"/>
      <protection hidden="1"/>
    </xf>
    <xf numFmtId="0" fontId="0" fillId="33" borderId="57" xfId="0" applyFill="1" applyBorder="1" applyAlignment="1" applyProtection="1">
      <alignment horizontal="center" vertical="center" wrapText="1"/>
      <protection hidden="1"/>
    </xf>
    <xf numFmtId="0" fontId="0" fillId="33" borderId="17" xfId="0" applyFill="1" applyBorder="1" applyAlignment="1" applyProtection="1">
      <alignment horizontal="center" vertical="center" wrapText="1"/>
      <protection hidden="1"/>
    </xf>
    <xf numFmtId="0" fontId="0" fillId="33" borderId="58" xfId="0" applyFill="1" applyBorder="1" applyAlignment="1" applyProtection="1">
      <alignment horizontal="center" vertical="center" wrapText="1"/>
      <protection hidden="1"/>
    </xf>
    <xf numFmtId="0" fontId="0" fillId="33" borderId="59" xfId="0" applyFill="1" applyBorder="1" applyAlignment="1" applyProtection="1">
      <alignment horizontal="center" vertical="center" wrapText="1"/>
      <protection hidden="1"/>
    </xf>
    <xf numFmtId="0" fontId="0" fillId="33" borderId="55" xfId="0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34" xfId="0" applyBorder="1" applyAlignment="1" applyProtection="1">
      <alignment horizontal="center" vertical="center"/>
      <protection hidden="1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Lien hypertexte 2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rmal 3" xfId="52"/>
    <cellStyle name="Normal 3 2" xfId="53"/>
    <cellStyle name="Normal 3 2 2" xfId="54"/>
    <cellStyle name="Percent" xfId="55"/>
    <cellStyle name="Pourcentage 2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C101"/>
  <sheetViews>
    <sheetView tabSelected="1" workbookViewId="0" topLeftCell="A57">
      <selection activeCell="D86" sqref="D86"/>
    </sheetView>
  </sheetViews>
  <sheetFormatPr defaultColWidth="11.421875" defaultRowHeight="15"/>
  <cols>
    <col min="1" max="3" width="11.00390625" style="1" customWidth="1"/>
    <col min="4" max="4" width="12.57421875" style="1" customWidth="1"/>
    <col min="5" max="6" width="11.00390625" style="1" customWidth="1"/>
    <col min="7" max="7" width="12.7109375" style="1" customWidth="1"/>
    <col min="8" max="12" width="11.00390625" style="1" customWidth="1"/>
    <col min="13" max="13" width="2.7109375" style="1" bestFit="1" customWidth="1"/>
    <col min="14" max="14" width="3.140625" style="1" bestFit="1" customWidth="1"/>
    <col min="15" max="15" width="23.28125" style="1" bestFit="1" customWidth="1"/>
    <col min="16" max="16" width="3.00390625" style="1" bestFit="1" customWidth="1"/>
    <col min="17" max="17" width="5.57421875" style="1" bestFit="1" customWidth="1"/>
    <col min="18" max="18" width="3.00390625" style="1" bestFit="1" customWidth="1"/>
    <col min="19" max="20" width="3.28125" style="1" bestFit="1" customWidth="1"/>
    <col min="21" max="21" width="2.140625" style="1" bestFit="1" customWidth="1"/>
    <col min="22" max="22" width="4.140625" style="1" bestFit="1" customWidth="1"/>
    <col min="23" max="23" width="2.00390625" style="1" bestFit="1" customWidth="1"/>
    <col min="24" max="25" width="11.421875" style="1" customWidth="1"/>
    <col min="26" max="26" width="18.7109375" style="1" bestFit="1" customWidth="1"/>
    <col min="27" max="16384" width="11.421875" style="1" customWidth="1"/>
  </cols>
  <sheetData>
    <row r="1" spans="1:12" ht="32.25" customHeight="1" thickBot="1">
      <c r="A1" s="72" t="s">
        <v>120</v>
      </c>
      <c r="B1" s="123"/>
      <c r="C1" s="123"/>
      <c r="D1" s="81" t="s">
        <v>119</v>
      </c>
      <c r="E1" s="123"/>
      <c r="F1" s="123"/>
      <c r="G1" s="81" t="s">
        <v>121</v>
      </c>
      <c r="H1" s="123"/>
      <c r="I1" s="123"/>
      <c r="J1" s="81" t="s">
        <v>118</v>
      </c>
      <c r="K1" s="123"/>
      <c r="L1" s="124"/>
    </row>
    <row r="2" spans="1:28" ht="32.25" customHeight="1">
      <c r="A2" s="68" t="s">
        <v>117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2"/>
      <c r="Y2" s="58"/>
      <c r="Z2" s="13" t="s">
        <v>11</v>
      </c>
      <c r="AA2" s="58"/>
      <c r="AB2" s="58"/>
    </row>
    <row r="3" spans="1:28" ht="32.25" customHeight="1">
      <c r="A3" s="68" t="s">
        <v>116</v>
      </c>
      <c r="B3" s="131"/>
      <c r="C3" s="131"/>
      <c r="D3" s="131"/>
      <c r="E3" s="131"/>
      <c r="F3" s="28" t="s">
        <v>104</v>
      </c>
      <c r="G3" s="131"/>
      <c r="H3" s="131"/>
      <c r="I3" s="131"/>
      <c r="J3" s="28" t="s">
        <v>115</v>
      </c>
      <c r="K3" s="131" t="s">
        <v>114</v>
      </c>
      <c r="L3" s="132"/>
      <c r="Y3" s="58"/>
      <c r="Z3" s="12" t="s">
        <v>13</v>
      </c>
      <c r="AA3" s="58"/>
      <c r="AB3" s="58"/>
    </row>
    <row r="4" spans="1:29" ht="32.25" customHeight="1" thickBot="1">
      <c r="A4" s="80" t="s">
        <v>113</v>
      </c>
      <c r="B4" s="125"/>
      <c r="C4" s="125"/>
      <c r="D4" s="78" t="s">
        <v>112</v>
      </c>
      <c r="E4" s="125"/>
      <c r="F4" s="125"/>
      <c r="G4" s="79" t="s">
        <v>111</v>
      </c>
      <c r="H4" s="125"/>
      <c r="I4" s="125"/>
      <c r="J4" s="78" t="s">
        <v>110</v>
      </c>
      <c r="K4" s="136"/>
      <c r="L4" s="137"/>
      <c r="Y4" s="58"/>
      <c r="Z4" s="12" t="s">
        <v>23</v>
      </c>
      <c r="AA4" s="58"/>
      <c r="AB4" s="58"/>
      <c r="AC4" s="1">
        <f>IF(ISTEXT(G5),G5,"")</f>
      </c>
    </row>
    <row r="5" spans="1:28" ht="16.5" customHeight="1">
      <c r="A5" s="72" t="s">
        <v>69</v>
      </c>
      <c r="B5" s="48" t="s">
        <v>108</v>
      </c>
      <c r="C5" s="116"/>
      <c r="D5" s="116"/>
      <c r="E5" s="116"/>
      <c r="F5" s="48" t="s">
        <v>107</v>
      </c>
      <c r="G5" s="116"/>
      <c r="H5" s="116"/>
      <c r="I5" s="116"/>
      <c r="J5" s="116"/>
      <c r="K5" s="116"/>
      <c r="L5" s="117"/>
      <c r="Y5" s="58"/>
      <c r="Z5" s="12" t="s">
        <v>40</v>
      </c>
      <c r="AA5" s="58"/>
      <c r="AB5" s="58"/>
    </row>
    <row r="6" spans="1:28" ht="16.5" customHeight="1">
      <c r="A6" s="71" t="s">
        <v>106</v>
      </c>
      <c r="B6" s="118"/>
      <c r="C6" s="118"/>
      <c r="D6" s="70" t="s">
        <v>105</v>
      </c>
      <c r="E6" s="118"/>
      <c r="F6" s="118"/>
      <c r="G6" s="118"/>
      <c r="H6" s="118"/>
      <c r="I6" s="69" t="s">
        <v>104</v>
      </c>
      <c r="J6" s="118"/>
      <c r="K6" s="118"/>
      <c r="L6" s="119"/>
      <c r="Y6" s="58"/>
      <c r="Z6" s="12" t="s">
        <v>10</v>
      </c>
      <c r="AA6" s="58"/>
      <c r="AB6" s="58"/>
    </row>
    <row r="7" spans="1:28" ht="16.5" customHeight="1">
      <c r="A7" s="68" t="s">
        <v>102</v>
      </c>
      <c r="B7" s="86"/>
      <c r="C7" s="120" t="s">
        <v>101</v>
      </c>
      <c r="D7" s="121"/>
      <c r="E7" s="121"/>
      <c r="F7" s="121"/>
      <c r="G7" s="121"/>
      <c r="H7" s="121"/>
      <c r="I7" s="121"/>
      <c r="J7" s="122"/>
      <c r="K7" s="67" t="s">
        <v>100</v>
      </c>
      <c r="L7" s="66" t="s">
        <v>99</v>
      </c>
      <c r="Y7" s="58"/>
      <c r="Z7" s="12" t="s">
        <v>109</v>
      </c>
      <c r="AA7" s="58"/>
      <c r="AB7" s="58"/>
    </row>
    <row r="8" spans="1:28" ht="16.5" customHeight="1" thickBot="1">
      <c r="A8" s="104"/>
      <c r="B8" s="133" t="s">
        <v>97</v>
      </c>
      <c r="C8" s="134"/>
      <c r="D8" s="134"/>
      <c r="E8" s="135"/>
      <c r="F8" s="64"/>
      <c r="G8" s="64"/>
      <c r="H8" s="63"/>
      <c r="I8" s="62" t="s">
        <v>96</v>
      </c>
      <c r="J8" s="51"/>
      <c r="K8" s="51"/>
      <c r="L8" s="60"/>
      <c r="Y8" s="58"/>
      <c r="Z8" s="12" t="s">
        <v>25</v>
      </c>
      <c r="AA8" s="58"/>
      <c r="AB8" s="58"/>
    </row>
    <row r="9" spans="1:28" ht="16.5" customHeight="1" thickBot="1">
      <c r="A9" s="105"/>
      <c r="B9" s="87"/>
      <c r="C9" s="126" t="s">
        <v>94</v>
      </c>
      <c r="D9" s="127"/>
      <c r="E9" s="127"/>
      <c r="F9" s="127"/>
      <c r="G9" s="127"/>
      <c r="H9" s="128"/>
      <c r="I9" s="57" t="s">
        <v>93</v>
      </c>
      <c r="J9" s="51"/>
      <c r="K9" s="51"/>
      <c r="L9" s="60"/>
      <c r="Y9" s="58"/>
      <c r="Z9" s="12" t="s">
        <v>16</v>
      </c>
      <c r="AA9" s="58"/>
      <c r="AB9" s="58"/>
    </row>
    <row r="10" spans="1:28" ht="16.5" customHeight="1">
      <c r="A10" s="105"/>
      <c r="B10" s="53" t="s">
        <v>91</v>
      </c>
      <c r="C10" s="129"/>
      <c r="D10" s="130"/>
      <c r="E10" s="53" t="s">
        <v>90</v>
      </c>
      <c r="F10" s="129"/>
      <c r="G10" s="130"/>
      <c r="H10" s="52"/>
      <c r="I10" s="57" t="s">
        <v>89</v>
      </c>
      <c r="J10" s="53" t="s">
        <v>88</v>
      </c>
      <c r="K10" s="51"/>
      <c r="L10" s="56" t="s">
        <v>87</v>
      </c>
      <c r="M10" s="55">
        <f>IF(C10=$Z$7,2,IF(OR(C10=$Z$2,C10=$Z$4,C10=$Z$5,C10=$Z$6,C10=$Z$3,C10=$Z$8,C10=$Z$9,C10=$Z$10,C10=$Z$11,C10=$Z$12,C10=$Z$13),1,""))</f>
      </c>
      <c r="N10" s="54">
        <f>IF(F10=$Z$7,2,IF(OR(F10=$Z$2,F10=$Z$4,F10=$Z$5,F10=$Z$6,F10=$Z$3,F10=$Z$8,F10=$Z$9,F10=$Z$10,F10=$Z$11,F10=$Z$12,F10=$Z$13),1,""))</f>
      </c>
      <c r="Y10" s="58"/>
      <c r="Z10" s="12" t="s">
        <v>26</v>
      </c>
      <c r="AA10" s="58"/>
      <c r="AB10" s="58"/>
    </row>
    <row r="11" spans="1:28" ht="16.5" customHeight="1" thickBot="1">
      <c r="A11" s="106"/>
      <c r="B11" s="53" t="s">
        <v>86</v>
      </c>
      <c r="C11" s="110"/>
      <c r="D11" s="111"/>
      <c r="E11" s="53" t="s">
        <v>85</v>
      </c>
      <c r="F11" s="110"/>
      <c r="G11" s="111"/>
      <c r="H11" s="76"/>
      <c r="I11" s="75" t="s">
        <v>84</v>
      </c>
      <c r="J11" s="74" t="s">
        <v>83</v>
      </c>
      <c r="K11" s="51"/>
      <c r="L11" s="73" t="s">
        <v>82</v>
      </c>
      <c r="M11" s="50">
        <f>IF(C11=$Z$7,2,IF(OR(C11=$Z$2,C11=$Z$4,C11=$Z$5,C11=$Z$6,C11=$Z$3,C11=$Z$8,C11=$Z$9,C11=$Z$10,C11=$Z$11,C11=$Z$12,C11=$Z$13),1,""))</f>
      </c>
      <c r="N11" s="49">
        <f>IF(F11=$Z$7,2,IF(OR(F11=$Z$2,F11=$Z$4,F11=$Z$5,F11=$Z$6,F11=$Z$3,F11=$Z$8,F11=$Z$9,F11=$Z$10,F11=$Z$11,F11=$Z$12,F11=$Z$13),1,""))</f>
      </c>
      <c r="Y11" s="58"/>
      <c r="Z11" s="12" t="s">
        <v>7</v>
      </c>
      <c r="AA11" s="58"/>
      <c r="AB11" s="58"/>
    </row>
    <row r="12" spans="1:28" ht="16.5" customHeight="1">
      <c r="A12" s="72" t="s">
        <v>66</v>
      </c>
      <c r="B12" s="48" t="s">
        <v>108</v>
      </c>
      <c r="C12" s="116"/>
      <c r="D12" s="116"/>
      <c r="E12" s="116"/>
      <c r="F12" s="48" t="s">
        <v>107</v>
      </c>
      <c r="G12" s="116"/>
      <c r="H12" s="116"/>
      <c r="I12" s="116"/>
      <c r="J12" s="116"/>
      <c r="K12" s="116"/>
      <c r="L12" s="117"/>
      <c r="Y12" s="58"/>
      <c r="Z12" s="12" t="s">
        <v>17</v>
      </c>
      <c r="AA12" s="58"/>
      <c r="AB12" s="58"/>
    </row>
    <row r="13" spans="1:28" ht="16.5" customHeight="1">
      <c r="A13" s="71" t="s">
        <v>106</v>
      </c>
      <c r="B13" s="118"/>
      <c r="C13" s="118"/>
      <c r="D13" s="70" t="s">
        <v>105</v>
      </c>
      <c r="E13" s="118"/>
      <c r="F13" s="118"/>
      <c r="G13" s="118"/>
      <c r="H13" s="118"/>
      <c r="I13" s="69" t="s">
        <v>104</v>
      </c>
      <c r="J13" s="118"/>
      <c r="K13" s="118"/>
      <c r="L13" s="119"/>
      <c r="Y13" s="58"/>
      <c r="Z13" s="12" t="s">
        <v>21</v>
      </c>
      <c r="AA13" s="58"/>
      <c r="AB13" s="58"/>
    </row>
    <row r="14" spans="1:28" ht="16.5" customHeight="1">
      <c r="A14" s="68" t="s">
        <v>102</v>
      </c>
      <c r="B14" s="86"/>
      <c r="C14" s="120" t="s">
        <v>101</v>
      </c>
      <c r="D14" s="121"/>
      <c r="E14" s="121"/>
      <c r="F14" s="121"/>
      <c r="G14" s="121"/>
      <c r="H14" s="121"/>
      <c r="I14" s="121"/>
      <c r="J14" s="122"/>
      <c r="K14" s="67" t="s">
        <v>100</v>
      </c>
      <c r="L14" s="66" t="s">
        <v>99</v>
      </c>
      <c r="Y14" s="58"/>
      <c r="Z14" s="12" t="s">
        <v>20</v>
      </c>
      <c r="AA14" s="58"/>
      <c r="AB14" s="58"/>
    </row>
    <row r="15" spans="1:28" ht="16.5" customHeight="1" thickBot="1">
      <c r="A15" s="104"/>
      <c r="B15" s="133" t="s">
        <v>97</v>
      </c>
      <c r="C15" s="134"/>
      <c r="D15" s="134"/>
      <c r="E15" s="135"/>
      <c r="F15" s="64"/>
      <c r="G15" s="64"/>
      <c r="H15" s="63"/>
      <c r="I15" s="62" t="s">
        <v>96</v>
      </c>
      <c r="J15" s="51"/>
      <c r="K15" s="51"/>
      <c r="L15" s="60"/>
      <c r="Y15" s="58"/>
      <c r="Z15" s="12">
        <v>0</v>
      </c>
      <c r="AA15" s="58"/>
      <c r="AB15" s="58"/>
    </row>
    <row r="16" spans="1:28" ht="16.5" customHeight="1" thickBot="1">
      <c r="A16" s="105"/>
      <c r="B16" s="87"/>
      <c r="C16" s="126" t="s">
        <v>94</v>
      </c>
      <c r="D16" s="127"/>
      <c r="E16" s="127"/>
      <c r="F16" s="127"/>
      <c r="G16" s="127"/>
      <c r="H16" s="128"/>
      <c r="I16" s="57" t="s">
        <v>93</v>
      </c>
      <c r="J16" s="51"/>
      <c r="K16" s="51"/>
      <c r="L16" s="60"/>
      <c r="Y16" s="58"/>
      <c r="Z16" s="12">
        <v>1</v>
      </c>
      <c r="AA16" s="58"/>
      <c r="AB16" s="58"/>
    </row>
    <row r="17" spans="1:28" ht="16.5" customHeight="1">
      <c r="A17" s="105"/>
      <c r="B17" s="53" t="s">
        <v>91</v>
      </c>
      <c r="C17" s="129"/>
      <c r="D17" s="130"/>
      <c r="E17" s="53" t="s">
        <v>90</v>
      </c>
      <c r="F17" s="129"/>
      <c r="G17" s="130"/>
      <c r="H17" s="52"/>
      <c r="I17" s="57" t="s">
        <v>89</v>
      </c>
      <c r="J17" s="53" t="s">
        <v>88</v>
      </c>
      <c r="K17" s="51"/>
      <c r="L17" s="56" t="s">
        <v>87</v>
      </c>
      <c r="M17" s="55">
        <f>IF(C17=$Z$7,2,IF(OR(C17=$Z$2,C17=$Z$4,C17=$Z$5,C17=$Z$6,C17=$Z$3,C17=$Z$8,C17=$Z$9,C17=$Z$10,C17=$Z$11,C17=$Z$12,C17=$Z$13),1,""))</f>
      </c>
      <c r="N17" s="54">
        <f>IF(F17=$Z$7,2,IF(OR(F17=$Z$2,F17=$Z$4,F17=$Z$5,F17=$Z$6,F17=$Z$3,F17=$Z$8,F17=$Z$9,F17=$Z$10,F17=$Z$11,F17=$Z$12,F17=$Z$13),1,""))</f>
      </c>
      <c r="Y17" s="58"/>
      <c r="Z17" s="61" t="s">
        <v>75</v>
      </c>
      <c r="AA17" s="58">
        <v>1</v>
      </c>
      <c r="AB17" s="65">
        <v>11</v>
      </c>
    </row>
    <row r="18" spans="1:28" ht="16.5" customHeight="1" thickBot="1">
      <c r="A18" s="106"/>
      <c r="B18" s="53" t="s">
        <v>86</v>
      </c>
      <c r="C18" s="110"/>
      <c r="D18" s="111"/>
      <c r="E18" s="53" t="s">
        <v>85</v>
      </c>
      <c r="F18" s="110"/>
      <c r="G18" s="111"/>
      <c r="H18" s="76"/>
      <c r="I18" s="75" t="s">
        <v>84</v>
      </c>
      <c r="J18" s="74" t="s">
        <v>83</v>
      </c>
      <c r="K18" s="51"/>
      <c r="L18" s="73" t="s">
        <v>82</v>
      </c>
      <c r="M18" s="50">
        <f>IF(C18=$Z$7,2,IF(OR(C18=$Z$2,C18=$Z$4,C18=$Z$5,C18=$Z$6,C18=$Z$3,C18=$Z$8,C18=$Z$9,C18=$Z$10,C18=$Z$11,C18=$Z$12,C18=$Z$13),1,""))</f>
      </c>
      <c r="N18" s="49">
        <f>IF(F18=$Z$7,2,IF(OR(F18=$Z$2,F18=$Z$4,F18=$Z$5,F18=$Z$6,F18=$Z$3,F18=$Z$8,F18=$Z$9,F18=$Z$10,F18=$Z$11,F18=$Z$12,F18=$Z$13),1,""))</f>
      </c>
      <c r="Y18" s="58"/>
      <c r="Z18" s="61" t="s">
        <v>70</v>
      </c>
      <c r="AA18" s="58">
        <v>1</v>
      </c>
      <c r="AB18" s="65">
        <v>10</v>
      </c>
    </row>
    <row r="19" spans="1:28" ht="16.5" customHeight="1">
      <c r="A19" s="72" t="s">
        <v>63</v>
      </c>
      <c r="B19" s="48" t="s">
        <v>108</v>
      </c>
      <c r="C19" s="116"/>
      <c r="D19" s="116"/>
      <c r="E19" s="116"/>
      <c r="F19" s="48" t="s">
        <v>107</v>
      </c>
      <c r="G19" s="116"/>
      <c r="H19" s="116"/>
      <c r="I19" s="116"/>
      <c r="J19" s="116"/>
      <c r="K19" s="116"/>
      <c r="L19" s="117"/>
      <c r="Y19" s="58"/>
      <c r="Z19" s="61" t="s">
        <v>67</v>
      </c>
      <c r="AA19" s="58">
        <v>1</v>
      </c>
      <c r="AB19" s="65">
        <v>9</v>
      </c>
    </row>
    <row r="20" spans="1:28" ht="16.5" customHeight="1">
      <c r="A20" s="71" t="s">
        <v>106</v>
      </c>
      <c r="B20" s="118"/>
      <c r="C20" s="118"/>
      <c r="D20" s="70" t="s">
        <v>105</v>
      </c>
      <c r="E20" s="118"/>
      <c r="F20" s="118"/>
      <c r="G20" s="118"/>
      <c r="H20" s="118"/>
      <c r="I20" s="69" t="s">
        <v>104</v>
      </c>
      <c r="J20" s="118"/>
      <c r="K20" s="118"/>
      <c r="L20" s="119"/>
      <c r="Y20" s="58"/>
      <c r="Z20" s="61" t="s">
        <v>64</v>
      </c>
      <c r="AA20" s="58">
        <v>1</v>
      </c>
      <c r="AB20" s="65">
        <v>8</v>
      </c>
    </row>
    <row r="21" spans="1:28" ht="16.5" customHeight="1">
      <c r="A21" s="68" t="s">
        <v>102</v>
      </c>
      <c r="B21" s="86"/>
      <c r="C21" s="120" t="s">
        <v>101</v>
      </c>
      <c r="D21" s="121"/>
      <c r="E21" s="121"/>
      <c r="F21" s="121"/>
      <c r="G21" s="121"/>
      <c r="H21" s="121"/>
      <c r="I21" s="121"/>
      <c r="J21" s="122"/>
      <c r="K21" s="67" t="s">
        <v>100</v>
      </c>
      <c r="L21" s="66" t="s">
        <v>99</v>
      </c>
      <c r="Y21" s="58"/>
      <c r="Z21" s="77" t="s">
        <v>60</v>
      </c>
      <c r="AA21" s="58">
        <v>1</v>
      </c>
      <c r="AB21" s="65">
        <v>7</v>
      </c>
    </row>
    <row r="22" spans="1:28" ht="16.5" customHeight="1" thickBot="1">
      <c r="A22" s="104"/>
      <c r="B22" s="133" t="s">
        <v>97</v>
      </c>
      <c r="C22" s="134"/>
      <c r="D22" s="134"/>
      <c r="E22" s="135"/>
      <c r="F22" s="64"/>
      <c r="G22" s="64"/>
      <c r="H22" s="63"/>
      <c r="I22" s="62" t="s">
        <v>96</v>
      </c>
      <c r="J22" s="51"/>
      <c r="K22" s="51"/>
      <c r="L22" s="60"/>
      <c r="Y22" s="58"/>
      <c r="Z22" s="77" t="s">
        <v>57</v>
      </c>
      <c r="AA22" s="58">
        <v>2</v>
      </c>
      <c r="AB22" s="65">
        <v>6</v>
      </c>
    </row>
    <row r="23" spans="1:28" ht="16.5" customHeight="1" thickBot="1">
      <c r="A23" s="105"/>
      <c r="B23" s="87"/>
      <c r="C23" s="126" t="s">
        <v>94</v>
      </c>
      <c r="D23" s="127"/>
      <c r="E23" s="127"/>
      <c r="F23" s="127"/>
      <c r="G23" s="127"/>
      <c r="H23" s="128"/>
      <c r="I23" s="57" t="s">
        <v>93</v>
      </c>
      <c r="J23" s="51"/>
      <c r="K23" s="51"/>
      <c r="L23" s="60"/>
      <c r="Y23" s="58"/>
      <c r="Z23" s="77" t="s">
        <v>55</v>
      </c>
      <c r="AA23" s="58">
        <v>2</v>
      </c>
      <c r="AB23" s="65">
        <v>5</v>
      </c>
    </row>
    <row r="24" spans="1:28" ht="16.5" customHeight="1">
      <c r="A24" s="105"/>
      <c r="B24" s="53" t="s">
        <v>91</v>
      </c>
      <c r="C24" s="129"/>
      <c r="D24" s="130"/>
      <c r="E24" s="53" t="s">
        <v>90</v>
      </c>
      <c r="F24" s="129"/>
      <c r="G24" s="130"/>
      <c r="H24" s="52"/>
      <c r="I24" s="57" t="s">
        <v>89</v>
      </c>
      <c r="J24" s="53" t="s">
        <v>88</v>
      </c>
      <c r="K24" s="51"/>
      <c r="L24" s="56" t="s">
        <v>87</v>
      </c>
      <c r="M24" s="55">
        <f>IF(C24=$Z$7,2,IF(OR(C24=$Z$2,C24=$Z$4,C24=$Z$5,C24=$Z$6,C24=$Z$3,C24=$Z$8,C24=$Z$9,C24=$Z$10,C24=$Z$11,C24=$Z$12,C24=$Z$13),1,""))</f>
      </c>
      <c r="N24" s="54">
        <f>IF(F24=$Z$7,2,IF(OR(F24=$Z$2,F24=$Z$4,F24=$Z$5,F24=$Z$6,F24=$Z$3,F24=$Z$8,F24=$Z$9,F24=$Z$10,F24=$Z$11,F24=$Z$12,F24=$Z$13),1,""))</f>
      </c>
      <c r="Y24" s="58"/>
      <c r="Z24" s="77" t="s">
        <v>51</v>
      </c>
      <c r="AA24" s="58">
        <v>2</v>
      </c>
      <c r="AB24" s="65">
        <v>4</v>
      </c>
    </row>
    <row r="25" spans="1:28" ht="16.5" customHeight="1" thickBot="1">
      <c r="A25" s="106"/>
      <c r="B25" s="53" t="s">
        <v>86</v>
      </c>
      <c r="C25" s="110"/>
      <c r="D25" s="111"/>
      <c r="E25" s="53" t="s">
        <v>85</v>
      </c>
      <c r="F25" s="110"/>
      <c r="G25" s="111"/>
      <c r="H25" s="76"/>
      <c r="I25" s="75" t="s">
        <v>84</v>
      </c>
      <c r="J25" s="74" t="s">
        <v>83</v>
      </c>
      <c r="K25" s="51"/>
      <c r="L25" s="73" t="s">
        <v>82</v>
      </c>
      <c r="M25" s="50">
        <f>IF(C25=$Z$7,2,IF(OR(C25=$Z$2,C25=$Z$4,C25=$Z$5,C25=$Z$6,C25=$Z$3,C25=$Z$8,C25=$Z$9,C25=$Z$10,C25=$Z$11,C25=$Z$12,C25=$Z$13),1,""))</f>
      </c>
      <c r="N25" s="49">
        <f>IF(F25=$Z$7,2,IF(OR(F25=$Z$2,F25=$Z$4,F25=$Z$5,F25=$Z$6,F25=$Z$3,F25=$Z$8,F25=$Z$9,F25=$Z$10,F25=$Z$11,F25=$Z$12,F25=$Z$13),1,""))</f>
      </c>
      <c r="Y25" s="58"/>
      <c r="Z25" s="61" t="s">
        <v>48</v>
      </c>
      <c r="AA25" s="58">
        <v>2</v>
      </c>
      <c r="AB25" s="65">
        <v>3</v>
      </c>
    </row>
    <row r="26" spans="1:28" ht="16.5" customHeight="1">
      <c r="A26" s="72" t="s">
        <v>59</v>
      </c>
      <c r="B26" s="48" t="s">
        <v>108</v>
      </c>
      <c r="C26" s="116"/>
      <c r="D26" s="116"/>
      <c r="E26" s="116"/>
      <c r="F26" s="48" t="s">
        <v>107</v>
      </c>
      <c r="G26" s="116"/>
      <c r="H26" s="116"/>
      <c r="I26" s="116"/>
      <c r="J26" s="116"/>
      <c r="K26" s="116"/>
      <c r="L26" s="117"/>
      <c r="Y26" s="58"/>
      <c r="Z26" s="61" t="s">
        <v>46</v>
      </c>
      <c r="AA26" s="58">
        <v>2</v>
      </c>
      <c r="AB26" s="65">
        <v>2</v>
      </c>
    </row>
    <row r="27" spans="1:28" ht="16.5" customHeight="1">
      <c r="A27" s="71" t="s">
        <v>106</v>
      </c>
      <c r="B27" s="118"/>
      <c r="C27" s="118"/>
      <c r="D27" s="70" t="s">
        <v>105</v>
      </c>
      <c r="E27" s="118"/>
      <c r="F27" s="118"/>
      <c r="G27" s="118"/>
      <c r="H27" s="118"/>
      <c r="I27" s="69" t="s">
        <v>104</v>
      </c>
      <c r="J27" s="118"/>
      <c r="K27" s="118"/>
      <c r="L27" s="119"/>
      <c r="Y27" s="58"/>
      <c r="Z27" s="61" t="s">
        <v>103</v>
      </c>
      <c r="AA27" s="58">
        <v>2</v>
      </c>
      <c r="AB27" s="65" t="s">
        <v>9</v>
      </c>
    </row>
    <row r="28" spans="1:28" ht="16.5" customHeight="1">
      <c r="A28" s="68" t="s">
        <v>102</v>
      </c>
      <c r="B28" s="86"/>
      <c r="C28" s="120" t="s">
        <v>101</v>
      </c>
      <c r="D28" s="121"/>
      <c r="E28" s="121"/>
      <c r="F28" s="121"/>
      <c r="G28" s="121"/>
      <c r="H28" s="121"/>
      <c r="I28" s="121"/>
      <c r="J28" s="122"/>
      <c r="K28" s="67" t="s">
        <v>100</v>
      </c>
      <c r="L28" s="66" t="s">
        <v>99</v>
      </c>
      <c r="Y28" s="58"/>
      <c r="Z28" s="61" t="s">
        <v>98</v>
      </c>
      <c r="AA28" s="58">
        <v>2</v>
      </c>
      <c r="AB28" s="65" t="s">
        <v>8</v>
      </c>
    </row>
    <row r="29" spans="1:28" ht="16.5" customHeight="1" thickBot="1">
      <c r="A29" s="104"/>
      <c r="B29" s="133" t="s">
        <v>97</v>
      </c>
      <c r="C29" s="134"/>
      <c r="D29" s="134"/>
      <c r="E29" s="135"/>
      <c r="F29" s="64"/>
      <c r="G29" s="64"/>
      <c r="H29" s="63"/>
      <c r="I29" s="62" t="s">
        <v>96</v>
      </c>
      <c r="J29" s="51"/>
      <c r="K29" s="51"/>
      <c r="L29" s="60"/>
      <c r="Y29" s="58"/>
      <c r="Z29" s="61" t="s">
        <v>95</v>
      </c>
      <c r="AA29" s="58">
        <v>2</v>
      </c>
      <c r="AB29" s="58"/>
    </row>
    <row r="30" spans="1:28" ht="16.5" customHeight="1" thickBot="1">
      <c r="A30" s="105"/>
      <c r="B30" s="87"/>
      <c r="C30" s="126" t="s">
        <v>94</v>
      </c>
      <c r="D30" s="127"/>
      <c r="E30" s="127"/>
      <c r="F30" s="127"/>
      <c r="G30" s="127"/>
      <c r="H30" s="128"/>
      <c r="I30" s="57" t="s">
        <v>93</v>
      </c>
      <c r="J30" s="51"/>
      <c r="K30" s="51"/>
      <c r="L30" s="60"/>
      <c r="Y30" s="58"/>
      <c r="Z30" s="59" t="s">
        <v>92</v>
      </c>
      <c r="AA30" s="58"/>
      <c r="AB30" s="58"/>
    </row>
    <row r="31" spans="1:28" ht="16.5" customHeight="1">
      <c r="A31" s="105"/>
      <c r="B31" s="53" t="s">
        <v>91</v>
      </c>
      <c r="C31" s="129"/>
      <c r="D31" s="130"/>
      <c r="E31" s="53" t="s">
        <v>90</v>
      </c>
      <c r="F31" s="129"/>
      <c r="G31" s="130"/>
      <c r="H31" s="52"/>
      <c r="I31" s="57" t="s">
        <v>89</v>
      </c>
      <c r="J31" s="53" t="s">
        <v>88</v>
      </c>
      <c r="K31" s="51"/>
      <c r="L31" s="56" t="s">
        <v>87</v>
      </c>
      <c r="M31" s="55">
        <f>IF(C31=$Z$7,2,IF(OR(C31=$Z$2,C31=$Z$4,C31=$Z$5,C31=$Z$6,C31=$Z$3,C31=$Z$8,C31=$Z$9,C31=$Z$10,C31=$Z$11,C31=$Z$12,C31=$Z$13),1,""))</f>
      </c>
      <c r="N31" s="54">
        <f>IF(F31=$Z$7,2,IF(OR(F31=$Z$2,F31=$Z$4,F31=$Z$5,F31=$Z$6,F31=$Z$3,F31=$Z$8,F31=$Z$9,F31=$Z$10,F31=$Z$11,F31=$Z$12,F31=$Z$13),1,""))</f>
      </c>
      <c r="Y31" s="58"/>
      <c r="Z31" s="58"/>
      <c r="AA31" s="58"/>
      <c r="AB31" s="58"/>
    </row>
    <row r="32" spans="1:27" ht="16.5" customHeight="1" thickBot="1">
      <c r="A32" s="106"/>
      <c r="B32" s="74" t="s">
        <v>86</v>
      </c>
      <c r="C32" s="110"/>
      <c r="D32" s="111"/>
      <c r="E32" s="74" t="s">
        <v>85</v>
      </c>
      <c r="F32" s="110"/>
      <c r="G32" s="111"/>
      <c r="H32" s="85"/>
      <c r="I32" s="75" t="s">
        <v>84</v>
      </c>
      <c r="J32" s="74" t="s">
        <v>83</v>
      </c>
      <c r="K32" s="64"/>
      <c r="L32" s="73" t="s">
        <v>82</v>
      </c>
      <c r="M32" s="50">
        <f>IF(C32=$Z$7,2,IF(OR(C32=$Z$2,C32=$Z$4,C32=$Z$5,C32=$Z$6,C32=$Z$3,C32=$Z$8,C32=$Z$9,C32=$Z$10,C32=$Z$11,C32=$Z$12,C32=$Z$13),1,""))</f>
      </c>
      <c r="N32" s="49">
        <f>IF(F32=$Z$7,2,IF(OR(F32=$Z$2,F32=$Z$4,F32=$Z$5,F32=$Z$6,F32=$Z$3,F32=$Z$8,F32=$Z$9,F32=$Z$10,F32=$Z$11,F32=$Z$12,F32=$Z$13),1,""))</f>
      </c>
      <c r="Y32" s="92"/>
      <c r="Z32" s="92"/>
      <c r="AA32" s="92"/>
    </row>
    <row r="33" spans="1:12" ht="15.75" thickBot="1">
      <c r="A33" s="72" t="s">
        <v>122</v>
      </c>
      <c r="B33" s="48" t="s">
        <v>108</v>
      </c>
      <c r="C33" s="116"/>
      <c r="D33" s="116"/>
      <c r="E33" s="116"/>
      <c r="F33" s="48" t="s">
        <v>107</v>
      </c>
      <c r="G33" s="116"/>
      <c r="H33" s="116"/>
      <c r="I33" s="116"/>
      <c r="J33" s="116"/>
      <c r="K33" s="116"/>
      <c r="L33" s="117"/>
    </row>
    <row r="34" spans="1:24" ht="19.5" customHeight="1">
      <c r="A34" s="71" t="s">
        <v>106</v>
      </c>
      <c r="B34" s="118"/>
      <c r="C34" s="118"/>
      <c r="D34" s="70" t="s">
        <v>105</v>
      </c>
      <c r="E34" s="118"/>
      <c r="F34" s="118"/>
      <c r="G34" s="118"/>
      <c r="H34" s="118"/>
      <c r="I34" s="69" t="s">
        <v>104</v>
      </c>
      <c r="J34" s="118"/>
      <c r="K34" s="118"/>
      <c r="L34" s="119"/>
      <c r="P34" s="58"/>
      <c r="Q34" s="46"/>
      <c r="R34" s="44"/>
      <c r="S34" s="45">
        <f>A8</f>
        <v>0</v>
      </c>
      <c r="T34" s="44">
        <f>IF(ISNUMBER(VLOOKUP(S34,$H$70:$M$81,6,FALSE)),VLOOKUP(S34,$H$70:$M$81,6,FALSE),"")</f>
      </c>
      <c r="U34" s="44"/>
      <c r="V34" s="43"/>
      <c r="W34" s="58"/>
      <c r="X34" s="58"/>
    </row>
    <row r="35" spans="1:24" ht="19.5" customHeight="1">
      <c r="A35" s="68" t="s">
        <v>102</v>
      </c>
      <c r="B35" s="86"/>
      <c r="C35" s="120" t="s">
        <v>101</v>
      </c>
      <c r="D35" s="121"/>
      <c r="E35" s="121"/>
      <c r="F35" s="121"/>
      <c r="G35" s="121"/>
      <c r="H35" s="121"/>
      <c r="I35" s="121"/>
      <c r="J35" s="122"/>
      <c r="K35" s="67" t="s">
        <v>100</v>
      </c>
      <c r="L35" s="66" t="s">
        <v>99</v>
      </c>
      <c r="P35" s="58"/>
      <c r="Q35" s="38"/>
      <c r="R35" s="36"/>
      <c r="S35" s="37">
        <f>A15</f>
        <v>0</v>
      </c>
      <c r="T35" s="36">
        <f>IF(ISNUMBER(VLOOKUP(S35,$H$70:$M$81,6,FALSE)),VLOOKUP(S35,$H$70:$M$81,6,FALSE),"")</f>
      </c>
      <c r="U35" s="36"/>
      <c r="V35" s="35"/>
      <c r="W35" s="58"/>
      <c r="X35" s="58"/>
    </row>
    <row r="36" spans="1:24" ht="19.5" customHeight="1" thickBot="1">
      <c r="A36" s="104"/>
      <c r="B36" s="133" t="s">
        <v>97</v>
      </c>
      <c r="C36" s="134"/>
      <c r="D36" s="134"/>
      <c r="E36" s="135"/>
      <c r="F36" s="64"/>
      <c r="G36" s="64"/>
      <c r="H36" s="63"/>
      <c r="I36" s="62" t="s">
        <v>96</v>
      </c>
      <c r="J36" s="51"/>
      <c r="K36" s="51"/>
      <c r="L36" s="60"/>
      <c r="P36" s="58"/>
      <c r="Q36" s="38"/>
      <c r="R36" s="36"/>
      <c r="S36" s="37">
        <f>A22</f>
        <v>0</v>
      </c>
      <c r="T36" s="36">
        <f>IF(ISNUMBER(VLOOKUP(S36,$H$70:$M$81,6,FALSE)),VLOOKUP(S36,$H$70:$M$81,6,FALSE),"")</f>
      </c>
      <c r="U36" s="36"/>
      <c r="V36" s="35"/>
      <c r="W36" s="58"/>
      <c r="X36" s="58"/>
    </row>
    <row r="37" spans="1:24" ht="19.5" customHeight="1" thickBot="1">
      <c r="A37" s="105"/>
      <c r="B37" s="87"/>
      <c r="C37" s="126" t="s">
        <v>94</v>
      </c>
      <c r="D37" s="127"/>
      <c r="E37" s="127"/>
      <c r="F37" s="127"/>
      <c r="G37" s="127"/>
      <c r="H37" s="128"/>
      <c r="I37" s="57" t="s">
        <v>93</v>
      </c>
      <c r="J37" s="51"/>
      <c r="K37" s="51"/>
      <c r="L37" s="60"/>
      <c r="P37" s="58"/>
      <c r="Q37" s="38"/>
      <c r="R37" s="36"/>
      <c r="S37" s="37">
        <f>A29</f>
        <v>0</v>
      </c>
      <c r="T37" s="36">
        <f>IF(ISNUMBER(VLOOKUP(S37,$H$48:$M$59,6,FALSE)),VLOOKUP(S37,$H$48:$M$59,6,FALSE),"")</f>
      </c>
      <c r="U37" s="36"/>
      <c r="V37" s="35"/>
      <c r="W37" s="58"/>
      <c r="X37" s="58"/>
    </row>
    <row r="38" spans="1:24" ht="19.5" customHeight="1">
      <c r="A38" s="105"/>
      <c r="B38" s="53" t="s">
        <v>91</v>
      </c>
      <c r="C38" s="129"/>
      <c r="D38" s="130"/>
      <c r="E38" s="53" t="s">
        <v>90</v>
      </c>
      <c r="F38" s="129"/>
      <c r="G38" s="130"/>
      <c r="H38" s="52"/>
      <c r="I38" s="57" t="s">
        <v>89</v>
      </c>
      <c r="J38" s="53" t="s">
        <v>88</v>
      </c>
      <c r="K38" s="51"/>
      <c r="L38" s="56" t="s">
        <v>87</v>
      </c>
      <c r="M38" s="55">
        <f>IF(C38=$Z$7,2,IF(OR(C38=$Z$2,C38=$Z$4,C38=$Z$5,C38=$Z$6,C38=$Z$3,C38=$Z$8,C38=$Z$9,C38=$Z$10,C38=$Z$11,C38=$Z$12,C38=$Z$13),1,""))</f>
      </c>
      <c r="N38" s="54">
        <f>IF(F38=$Z$7,2,IF(OR(F38=$Z$2,F38=$Z$4,F38=$Z$5,F38=$Z$6,F38=$Z$3,F38=$Z$8,F38=$Z$9,F38=$Z$10,F38=$Z$11,F38=$Z$12,F38=$Z$13),1,""))</f>
      </c>
      <c r="P38" s="58"/>
      <c r="Q38" s="38"/>
      <c r="R38" s="36"/>
      <c r="S38" s="37">
        <f>A36</f>
        <v>0</v>
      </c>
      <c r="T38" s="36">
        <f>IF(ISNUMBER(VLOOKUP(S38,$H$48:$M$59,6,FALSE)),VLOOKUP(S38,$H$48:$M$59,6,FALSE),"")</f>
      </c>
      <c r="U38" s="36"/>
      <c r="V38" s="35"/>
      <c r="W38" s="58"/>
      <c r="X38" s="58"/>
    </row>
    <row r="39" spans="1:24" ht="19.5" customHeight="1" thickBot="1">
      <c r="A39" s="106"/>
      <c r="B39" s="74" t="s">
        <v>86</v>
      </c>
      <c r="C39" s="110"/>
      <c r="D39" s="111"/>
      <c r="E39" s="74" t="s">
        <v>85</v>
      </c>
      <c r="F39" s="110"/>
      <c r="G39" s="111"/>
      <c r="H39" s="85"/>
      <c r="I39" s="75" t="s">
        <v>84</v>
      </c>
      <c r="J39" s="74" t="s">
        <v>83</v>
      </c>
      <c r="K39" s="64"/>
      <c r="L39" s="73" t="s">
        <v>82</v>
      </c>
      <c r="M39" s="50">
        <f>IF(C39=$Z$7,2,IF(OR(C39=$Z$2,C39=$Z$4,C39=$Z$5,C39=$Z$6,C39=$Z$3,C39=$Z$8,C39=$Z$9,C39=$Z$10,C39=$Z$11,C39=$Z$12,C39=$Z$13),1,""))</f>
      </c>
      <c r="N39" s="49">
        <f>IF(F39=$Z$7,2,IF(OR(F39=$Z$2,F39=$Z$4,F39=$Z$5,F39=$Z$6,F39=$Z$3,F39=$Z$8,F39=$Z$9,F39=$Z$10,F39=$Z$11,F39=$Z$12,F39=$Z$13),1,""))</f>
      </c>
      <c r="P39" s="58"/>
      <c r="Q39" s="38"/>
      <c r="R39" s="36"/>
      <c r="S39" s="37">
        <f>A43</f>
        <v>0</v>
      </c>
      <c r="T39" s="36">
        <f>IF(ISNUMBER(VLOOKUP(S39,$H$48:$M$59,6,FALSE)),VLOOKUP(S39,$H$48:$M$59,6,FALSE),"")</f>
      </c>
      <c r="U39" s="36"/>
      <c r="V39" s="35"/>
      <c r="W39" s="58"/>
      <c r="X39" s="58"/>
    </row>
    <row r="40" spans="1:24" ht="19.5" customHeight="1">
      <c r="A40" s="72" t="s">
        <v>128</v>
      </c>
      <c r="B40" s="48" t="s">
        <v>108</v>
      </c>
      <c r="C40" s="116"/>
      <c r="D40" s="116"/>
      <c r="E40" s="116"/>
      <c r="F40" s="48" t="s">
        <v>107</v>
      </c>
      <c r="G40" s="116"/>
      <c r="H40" s="116"/>
      <c r="I40" s="116"/>
      <c r="J40" s="116"/>
      <c r="K40" s="116"/>
      <c r="L40" s="117"/>
      <c r="P40" s="58"/>
      <c r="Q40" s="38"/>
      <c r="R40" s="36"/>
      <c r="S40" s="37">
        <f>A50</f>
        <v>0</v>
      </c>
      <c r="T40" s="36">
        <f>IF(ISNUMBER(VLOOKUP(S40,$H$48:$M$59,6,FALSE)),VLOOKUP(S40,$H$48:$M$59,6,FALSE),"")</f>
      </c>
      <c r="U40" s="36"/>
      <c r="V40" s="35"/>
      <c r="W40" s="58"/>
      <c r="X40" s="58"/>
    </row>
    <row r="41" spans="1:24" ht="19.5" customHeight="1">
      <c r="A41" s="71" t="s">
        <v>106</v>
      </c>
      <c r="B41" s="118"/>
      <c r="C41" s="118"/>
      <c r="D41" s="70" t="s">
        <v>105</v>
      </c>
      <c r="E41" s="118"/>
      <c r="F41" s="118"/>
      <c r="G41" s="118"/>
      <c r="H41" s="118"/>
      <c r="I41" s="69" t="s">
        <v>104</v>
      </c>
      <c r="J41" s="118"/>
      <c r="K41" s="118"/>
      <c r="L41" s="119"/>
      <c r="P41" s="58"/>
      <c r="Q41" s="38"/>
      <c r="R41" s="36"/>
      <c r="S41" s="37">
        <f>A57</f>
        <v>0</v>
      </c>
      <c r="T41" s="36">
        <f>IF(ISNUMBER(VLOOKUP(S41,$H$48:$M$59,6,FALSE)),VLOOKUP(S41,$H$48:$M$59,6,FALSE),"")</f>
      </c>
      <c r="U41" s="36"/>
      <c r="V41" s="35"/>
      <c r="W41" s="58"/>
      <c r="X41" s="58"/>
    </row>
    <row r="42" spans="1:24" ht="19.5" customHeight="1">
      <c r="A42" s="68" t="s">
        <v>102</v>
      </c>
      <c r="B42" s="86"/>
      <c r="C42" s="120" t="s">
        <v>101</v>
      </c>
      <c r="D42" s="121"/>
      <c r="E42" s="121"/>
      <c r="F42" s="121"/>
      <c r="G42" s="121"/>
      <c r="H42" s="121"/>
      <c r="I42" s="121"/>
      <c r="J42" s="122"/>
      <c r="K42" s="67" t="s">
        <v>100</v>
      </c>
      <c r="L42" s="66" t="s">
        <v>99</v>
      </c>
      <c r="P42" s="58"/>
      <c r="Q42" s="38"/>
      <c r="R42" s="36"/>
      <c r="S42" s="37" t="s">
        <v>32</v>
      </c>
      <c r="T42" s="36">
        <f>COUNTIF($T$34:$T$37,1)</f>
        <v>0</v>
      </c>
      <c r="U42" s="36"/>
      <c r="V42" s="35">
        <f>IF(T42&gt;1,C89*3,T42*B89*3)</f>
        <v>0</v>
      </c>
      <c r="W42" s="58"/>
      <c r="X42" s="58"/>
    </row>
    <row r="43" spans="1:24" ht="19.5" customHeight="1" thickBot="1">
      <c r="A43" s="104"/>
      <c r="B43" s="133" t="s">
        <v>97</v>
      </c>
      <c r="C43" s="134"/>
      <c r="D43" s="134"/>
      <c r="E43" s="135"/>
      <c r="F43" s="64"/>
      <c r="G43" s="64"/>
      <c r="H43" s="63"/>
      <c r="I43" s="62" t="s">
        <v>96</v>
      </c>
      <c r="J43" s="51"/>
      <c r="K43" s="51"/>
      <c r="L43" s="60"/>
      <c r="P43" s="58"/>
      <c r="Q43" s="38"/>
      <c r="R43" s="36"/>
      <c r="S43" s="37" t="s">
        <v>30</v>
      </c>
      <c r="T43" s="36">
        <f>COUNTIF($T$34:$T$37,2)</f>
        <v>0</v>
      </c>
      <c r="U43" s="36"/>
      <c r="V43" s="35">
        <f>IF(T43&gt;1,C90*3,T43*B90*3)</f>
        <v>0</v>
      </c>
      <c r="W43" s="58"/>
      <c r="X43" s="58"/>
    </row>
    <row r="44" spans="1:24" ht="19.5" customHeight="1" thickBot="1">
      <c r="A44" s="105"/>
      <c r="B44" s="87"/>
      <c r="C44" s="126" t="s">
        <v>94</v>
      </c>
      <c r="D44" s="127"/>
      <c r="E44" s="127"/>
      <c r="F44" s="127"/>
      <c r="G44" s="127"/>
      <c r="H44" s="128"/>
      <c r="I44" s="57" t="s">
        <v>93</v>
      </c>
      <c r="J44" s="51"/>
      <c r="K44" s="51"/>
      <c r="L44" s="60"/>
      <c r="P44" s="58"/>
      <c r="Q44" s="38"/>
      <c r="R44" s="36"/>
      <c r="S44" s="37" t="s">
        <v>54</v>
      </c>
      <c r="T44" s="36">
        <f>COUNTIF($T$34:$T$37,3)</f>
        <v>0</v>
      </c>
      <c r="U44" s="36"/>
      <c r="V44" s="35">
        <f>IF(T44&gt;1,#REF!*2,T44*B90*2)</f>
        <v>0</v>
      </c>
      <c r="W44" s="58"/>
      <c r="X44" s="58"/>
    </row>
    <row r="45" spans="1:24" ht="19.5" customHeight="1" thickBot="1">
      <c r="A45" s="105"/>
      <c r="B45" s="53" t="s">
        <v>91</v>
      </c>
      <c r="C45" s="129" t="s">
        <v>25</v>
      </c>
      <c r="D45" s="130"/>
      <c r="E45" s="53" t="s">
        <v>90</v>
      </c>
      <c r="F45" s="129"/>
      <c r="G45" s="130"/>
      <c r="H45" s="52"/>
      <c r="I45" s="57" t="s">
        <v>89</v>
      </c>
      <c r="J45" s="53" t="s">
        <v>88</v>
      </c>
      <c r="K45" s="51"/>
      <c r="L45" s="56" t="s">
        <v>87</v>
      </c>
      <c r="M45" s="55">
        <f>IF(C45=$Z$7,2,IF(OR(C45=$Z$2,C45=$Z$4,C45=$Z$5,C45=$Z$6,C45=$Z$3,C45=$Z$8,C45=$Z$9,C45=$Z$10,C45=$Z$11,C45=$Z$12,C45=$Z$13),1,""))</f>
        <v>1</v>
      </c>
      <c r="N45" s="54">
        <f>IF(F45=$Z$7,2,IF(OR(F45=$Z$2,F45=$Z$4,F45=$Z$5,F45=$Z$6,F45=$Z$3,F45=$Z$8,F45=$Z$9,F45=$Z$10,F45=$Z$11,F45=$Z$12,F45=$Z$13),1,""))</f>
      </c>
      <c r="P45" s="58"/>
      <c r="Q45" s="33"/>
      <c r="R45" s="31"/>
      <c r="S45" s="32" t="s">
        <v>50</v>
      </c>
      <c r="T45" s="31">
        <f>IF(OR(K3="",K3="fr"),"",1)</f>
      </c>
      <c r="U45" s="31"/>
      <c r="V45" s="30">
        <f>SUM(V42:V44)</f>
        <v>0</v>
      </c>
      <c r="W45" s="58"/>
      <c r="X45" s="58"/>
    </row>
    <row r="46" spans="1:24" ht="15.75" thickBot="1">
      <c r="A46" s="106"/>
      <c r="B46" s="53" t="s">
        <v>86</v>
      </c>
      <c r="C46" s="110" t="s">
        <v>23</v>
      </c>
      <c r="D46" s="111"/>
      <c r="E46" s="53" t="s">
        <v>85</v>
      </c>
      <c r="F46" s="110"/>
      <c r="G46" s="111"/>
      <c r="H46" s="76"/>
      <c r="I46" s="75" t="s">
        <v>84</v>
      </c>
      <c r="J46" s="74" t="s">
        <v>83</v>
      </c>
      <c r="K46" s="51"/>
      <c r="L46" s="73" t="s">
        <v>82</v>
      </c>
      <c r="M46" s="50">
        <f>IF(C46=$Z$7,2,IF(OR(C46=$Z$2,C46=$Z$4,C46=$Z$5,C46=$Z$6,C46=$Z$3,C46=$Z$8,C46=$Z$9,C46=$Z$10,C46=$Z$11,C46=$Z$12,C46=$Z$13),1,""))</f>
        <v>1</v>
      </c>
      <c r="N46" s="49">
        <f>IF(F46=$Z$7,2,IF(OR(F46=$Z$2,F46=$Z$4,F46=$Z$5,F46=$Z$6,F46=$Z$3,F46=$Z$8,F46=$Z$9,F46=$Z$10,F46=$Z$11,F46=$Z$12,F46=$Z$13),1,""))</f>
      </c>
      <c r="P46" s="58"/>
      <c r="Q46" s="58"/>
      <c r="R46" s="58"/>
      <c r="S46" s="58"/>
      <c r="T46" s="58"/>
      <c r="U46" s="58"/>
      <c r="V46" s="58"/>
      <c r="W46" s="58"/>
      <c r="X46" s="58"/>
    </row>
    <row r="47" spans="1:24" ht="15">
      <c r="A47" s="72" t="s">
        <v>129</v>
      </c>
      <c r="B47" s="48" t="s">
        <v>108</v>
      </c>
      <c r="C47" s="116"/>
      <c r="D47" s="116"/>
      <c r="E47" s="116"/>
      <c r="F47" s="48" t="s">
        <v>107</v>
      </c>
      <c r="G47" s="116"/>
      <c r="H47" s="116"/>
      <c r="I47" s="116"/>
      <c r="J47" s="116"/>
      <c r="K47" s="116"/>
      <c r="L47" s="117"/>
      <c r="P47" s="58"/>
      <c r="Q47" s="58"/>
      <c r="R47" s="58"/>
      <c r="S47" s="58"/>
      <c r="T47" s="58"/>
      <c r="U47" s="58"/>
      <c r="V47" s="58"/>
      <c r="W47" s="58"/>
      <c r="X47" s="58"/>
    </row>
    <row r="48" spans="1:24" ht="18.75" customHeight="1">
      <c r="A48" s="71" t="s">
        <v>106</v>
      </c>
      <c r="B48" s="118"/>
      <c r="C48" s="118"/>
      <c r="D48" s="70" t="s">
        <v>105</v>
      </c>
      <c r="E48" s="118"/>
      <c r="F48" s="118"/>
      <c r="G48" s="118"/>
      <c r="H48" s="118"/>
      <c r="I48" s="69" t="s">
        <v>104</v>
      </c>
      <c r="J48" s="118"/>
      <c r="K48" s="118"/>
      <c r="L48" s="119"/>
      <c r="P48" s="58"/>
      <c r="Q48" s="58"/>
      <c r="R48" s="58"/>
      <c r="S48" s="58"/>
      <c r="T48" s="58"/>
      <c r="U48" s="58"/>
      <c r="V48" s="58"/>
      <c r="W48" s="58"/>
      <c r="X48" s="58"/>
    </row>
    <row r="49" spans="1:24" ht="15.75" thickBot="1">
      <c r="A49" s="68" t="s">
        <v>102</v>
      </c>
      <c r="B49" s="86"/>
      <c r="C49" s="120" t="s">
        <v>101</v>
      </c>
      <c r="D49" s="121"/>
      <c r="E49" s="121"/>
      <c r="F49" s="121"/>
      <c r="G49" s="121"/>
      <c r="H49" s="121"/>
      <c r="I49" s="121"/>
      <c r="J49" s="122"/>
      <c r="K49" s="67" t="s">
        <v>100</v>
      </c>
      <c r="L49" s="66" t="s">
        <v>99</v>
      </c>
      <c r="P49" s="58"/>
      <c r="Q49" s="58"/>
      <c r="R49" s="58"/>
      <c r="S49" s="58"/>
      <c r="T49" s="58"/>
      <c r="U49" s="58"/>
      <c r="V49" s="58"/>
      <c r="W49" s="58"/>
      <c r="X49" s="58"/>
    </row>
    <row r="50" spans="1:24" ht="15.75" thickBot="1">
      <c r="A50" s="104"/>
      <c r="B50" s="133" t="s">
        <v>97</v>
      </c>
      <c r="C50" s="134"/>
      <c r="D50" s="134"/>
      <c r="E50" s="135"/>
      <c r="F50" s="64"/>
      <c r="G50" s="64"/>
      <c r="H50" s="63"/>
      <c r="I50" s="62" t="s">
        <v>96</v>
      </c>
      <c r="J50" s="51"/>
      <c r="K50" s="51"/>
      <c r="L50" s="60"/>
      <c r="P50" s="13">
        <f>IF(A8=$Z$29,1,0)</f>
        <v>0</v>
      </c>
      <c r="Q50" s="58"/>
      <c r="R50" s="58"/>
      <c r="S50" s="58"/>
      <c r="T50" s="58"/>
      <c r="U50" s="58"/>
      <c r="V50" s="58"/>
      <c r="W50" s="58"/>
      <c r="X50" s="58"/>
    </row>
    <row r="51" spans="1:24" ht="15.75" thickBot="1">
      <c r="A51" s="105"/>
      <c r="B51" s="87"/>
      <c r="C51" s="126" t="s">
        <v>94</v>
      </c>
      <c r="D51" s="127"/>
      <c r="E51" s="127"/>
      <c r="F51" s="127"/>
      <c r="G51" s="127"/>
      <c r="H51" s="128"/>
      <c r="I51" s="57" t="s">
        <v>93</v>
      </c>
      <c r="J51" s="51"/>
      <c r="K51" s="51"/>
      <c r="L51" s="60"/>
      <c r="P51" s="12">
        <f>IF(A15=$Z$29,1,0)</f>
        <v>0</v>
      </c>
      <c r="Q51" s="58"/>
      <c r="R51" s="58"/>
      <c r="S51" s="58"/>
      <c r="T51" s="58"/>
      <c r="U51" s="58"/>
      <c r="V51" s="58"/>
      <c r="W51" s="58"/>
      <c r="X51" s="58"/>
    </row>
    <row r="52" spans="1:24" ht="15">
      <c r="A52" s="105"/>
      <c r="B52" s="53" t="s">
        <v>91</v>
      </c>
      <c r="C52" s="129"/>
      <c r="D52" s="130"/>
      <c r="E52" s="53" t="s">
        <v>90</v>
      </c>
      <c r="F52" s="129"/>
      <c r="G52" s="130"/>
      <c r="H52" s="52"/>
      <c r="I52" s="57" t="s">
        <v>89</v>
      </c>
      <c r="J52" s="53" t="s">
        <v>88</v>
      </c>
      <c r="K52" s="51"/>
      <c r="L52" s="56" t="s">
        <v>87</v>
      </c>
      <c r="M52" s="55">
        <f>IF(C52=$Z$7,2,IF(OR(C52=$Z$2,C52=$Z$4,C52=$Z$5,C52=$Z$6,C52=$Z$3,C52=$Z$8,C52=$Z$9,C52=$Z$10,C52=$Z$11,C52=$Z$12,C52=$Z$13),1,""))</f>
      </c>
      <c r="N52" s="54">
        <f>IF(F52=$Z$7,2,IF(OR(F52=$Z$2,F52=$Z$4,F52=$Z$5,F52=$Z$6,F52=$Z$3,F52=$Z$8,F52=$Z$9,F52=$Z$10,F52=$Z$11,F52=$Z$12,F52=$Z$13),1,""))</f>
      </c>
      <c r="P52" s="12">
        <f>IF(A22=$Z$29,1,0)</f>
        <v>0</v>
      </c>
      <c r="Q52" s="58"/>
      <c r="R52" s="58"/>
      <c r="S52" s="58"/>
      <c r="T52" s="58"/>
      <c r="U52" s="58"/>
      <c r="V52" s="58"/>
      <c r="W52" s="58"/>
      <c r="X52" s="58"/>
    </row>
    <row r="53" spans="1:24" ht="15.75" thickBot="1">
      <c r="A53" s="106"/>
      <c r="B53" s="74" t="s">
        <v>86</v>
      </c>
      <c r="C53" s="110"/>
      <c r="D53" s="111"/>
      <c r="E53" s="74" t="s">
        <v>85</v>
      </c>
      <c r="F53" s="110"/>
      <c r="G53" s="111"/>
      <c r="H53" s="85"/>
      <c r="I53" s="75" t="s">
        <v>84</v>
      </c>
      <c r="J53" s="74" t="s">
        <v>83</v>
      </c>
      <c r="K53" s="64"/>
      <c r="L53" s="73" t="s">
        <v>82</v>
      </c>
      <c r="M53" s="50">
        <f>IF(C53=$Z$7,2,IF(OR(C53=$Z$2,C53=$Z$4,C53=$Z$5,C53=$Z$6,C53=$Z$3,C53=$Z$8,C53=$Z$9,C53=$Z$10,C53=$Z$11,C53=$Z$12,C53=$Z$13),1,""))</f>
      </c>
      <c r="N53" s="49">
        <f>IF(F53=$Z$7,2,IF(OR(F53=$Z$2,F53=$Z$4,F53=$Z$5,F53=$Z$6,F53=$Z$3,F53=$Z$8,F53=$Z$9,F53=$Z$10,F53=$Z$11,F53=$Z$12,F53=$Z$13),1,""))</f>
      </c>
      <c r="P53" s="12">
        <f>IF(A29=$Z$29,1,0)</f>
        <v>0</v>
      </c>
      <c r="Q53" s="58"/>
      <c r="R53" s="58"/>
      <c r="S53" s="58"/>
      <c r="T53" s="58"/>
      <c r="U53" s="58"/>
      <c r="V53" s="58"/>
      <c r="W53" s="58"/>
      <c r="X53" s="58"/>
    </row>
    <row r="54" spans="1:16" ht="15">
      <c r="A54" s="72" t="s">
        <v>130</v>
      </c>
      <c r="B54" s="48" t="s">
        <v>108</v>
      </c>
      <c r="C54" s="116"/>
      <c r="D54" s="116"/>
      <c r="E54" s="116"/>
      <c r="F54" s="48" t="s">
        <v>107</v>
      </c>
      <c r="G54" s="116"/>
      <c r="H54" s="116"/>
      <c r="I54" s="116"/>
      <c r="J54" s="116"/>
      <c r="K54" s="116"/>
      <c r="L54" s="117"/>
      <c r="P54" s="12">
        <f>IF(A36=$Z$29,1,0)</f>
        <v>0</v>
      </c>
    </row>
    <row r="55" spans="1:16" ht="15">
      <c r="A55" s="71" t="s">
        <v>106</v>
      </c>
      <c r="B55" s="118"/>
      <c r="C55" s="118"/>
      <c r="D55" s="70" t="s">
        <v>105</v>
      </c>
      <c r="E55" s="118"/>
      <c r="F55" s="118"/>
      <c r="G55" s="118"/>
      <c r="H55" s="118"/>
      <c r="I55" s="69" t="s">
        <v>104</v>
      </c>
      <c r="J55" s="118"/>
      <c r="K55" s="118"/>
      <c r="L55" s="119"/>
      <c r="P55" s="12">
        <f>IF(A43=$Z$29,1,0)</f>
        <v>0</v>
      </c>
    </row>
    <row r="56" spans="1:16" ht="15">
      <c r="A56" s="68" t="s">
        <v>102</v>
      </c>
      <c r="B56" s="86"/>
      <c r="C56" s="120" t="s">
        <v>101</v>
      </c>
      <c r="D56" s="121"/>
      <c r="E56" s="121"/>
      <c r="F56" s="121"/>
      <c r="G56" s="121"/>
      <c r="H56" s="121"/>
      <c r="I56" s="121"/>
      <c r="J56" s="122"/>
      <c r="K56" s="67" t="s">
        <v>100</v>
      </c>
      <c r="L56" s="66" t="s">
        <v>99</v>
      </c>
      <c r="P56" s="12">
        <f>IF(A50=$Z$29,1,0)</f>
        <v>0</v>
      </c>
    </row>
    <row r="57" spans="1:16" ht="15.75" customHeight="1" thickBot="1">
      <c r="A57" s="104"/>
      <c r="B57" s="133" t="s">
        <v>97</v>
      </c>
      <c r="C57" s="134"/>
      <c r="D57" s="134"/>
      <c r="E57" s="135"/>
      <c r="F57" s="64"/>
      <c r="G57" s="64"/>
      <c r="H57" s="63"/>
      <c r="I57" s="62" t="s">
        <v>96</v>
      </c>
      <c r="J57" s="51"/>
      <c r="K57" s="51"/>
      <c r="L57" s="60"/>
      <c r="P57" s="11">
        <f>IF(A57=$Z$29,1,0)</f>
        <v>0</v>
      </c>
    </row>
    <row r="58" spans="1:14" ht="15">
      <c r="A58" s="105"/>
      <c r="B58" s="87"/>
      <c r="C58" s="126" t="s">
        <v>94</v>
      </c>
      <c r="D58" s="127"/>
      <c r="E58" s="127"/>
      <c r="F58" s="127"/>
      <c r="G58" s="127"/>
      <c r="H58" s="128"/>
      <c r="I58" s="57" t="s">
        <v>93</v>
      </c>
      <c r="J58" s="51"/>
      <c r="K58" s="51"/>
      <c r="L58" s="60"/>
      <c r="M58" s="55">
        <f>IF(C58=$Z$7,2,IF(OR(C58=$Z$2,C58=$Z$4,C58=$Z$5,C58=$Z$6,C58=$Z$3,C58=$Z$8,C58=$Z$9,C58=$Z$10,C58=$Z$11,C58=$Z$12,C58=$Z$13),1,""))</f>
      </c>
      <c r="N58" s="54">
        <f>IF(F58=$Z$7,2,IF(OR(F58=$Z$2,F58=$Z$4,F58=$Z$5,F58=$Z$6,F58=$Z$3,F58=$Z$8,F58=$Z$9,F58=$Z$10,F58=$Z$11,F58=$Z$12,F58=$Z$13),1,""))</f>
      </c>
    </row>
    <row r="59" spans="1:14" ht="15.75" customHeight="1" thickBot="1">
      <c r="A59" s="105"/>
      <c r="B59" s="53" t="s">
        <v>91</v>
      </c>
      <c r="C59" s="129"/>
      <c r="D59" s="130"/>
      <c r="E59" s="53" t="s">
        <v>90</v>
      </c>
      <c r="F59" s="129"/>
      <c r="G59" s="130"/>
      <c r="H59" s="52"/>
      <c r="I59" s="57" t="s">
        <v>89</v>
      </c>
      <c r="J59" s="53" t="s">
        <v>88</v>
      </c>
      <c r="K59" s="51"/>
      <c r="L59" s="56" t="s">
        <v>87</v>
      </c>
      <c r="M59" s="50">
        <f>IF(C59=$Z$7,2,IF(OR(C59=$Z$2,C59=$Z$4,C59=$Z$5,C59=$Z$6,C59=$Z$3,C59=$Z$8,C59=$Z$9,C59=$Z$10,C59=$Z$11,C59=$Z$12,C59=$Z$13),1,""))</f>
      </c>
      <c r="N59" s="49">
        <f>IF(F59=$Z$7,2,IF(OR(F59=$Z$2,F59=$Z$4,F59=$Z$5,F59=$Z$6,F59=$Z$3,F59=$Z$8,F59=$Z$9,F59=$Z$10,F59=$Z$11,F59=$Z$12,F59=$Z$13),1,""))</f>
      </c>
    </row>
    <row r="60" spans="1:12" ht="15.75" thickBot="1">
      <c r="A60" s="106"/>
      <c r="B60" s="74" t="s">
        <v>86</v>
      </c>
      <c r="C60" s="110"/>
      <c r="D60" s="111"/>
      <c r="E60" s="74" t="s">
        <v>85</v>
      </c>
      <c r="F60" s="110"/>
      <c r="G60" s="111"/>
      <c r="H60" s="85"/>
      <c r="I60" s="75" t="s">
        <v>84</v>
      </c>
      <c r="J60" s="74" t="s">
        <v>83</v>
      </c>
      <c r="K60" s="64"/>
      <c r="L60" s="73" t="s">
        <v>82</v>
      </c>
    </row>
    <row r="61" ht="15.75" thickBot="1"/>
    <row r="62" spans="1:12" ht="15">
      <c r="A62" s="107" t="s">
        <v>131</v>
      </c>
      <c r="B62" s="108"/>
      <c r="C62" s="108"/>
      <c r="D62" s="108"/>
      <c r="E62" s="108"/>
      <c r="F62" s="108"/>
      <c r="G62" s="108"/>
      <c r="H62" s="108"/>
      <c r="I62" s="108"/>
      <c r="J62" s="108"/>
      <c r="K62" s="108"/>
      <c r="L62" s="109"/>
    </row>
    <row r="63" spans="1:12" ht="15">
      <c r="A63" s="96"/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7"/>
    </row>
    <row r="64" spans="1:12" ht="15">
      <c r="A64" s="96" t="s">
        <v>27</v>
      </c>
      <c r="B64" s="95"/>
      <c r="C64" s="140">
        <f>B82+D89</f>
        <v>0</v>
      </c>
      <c r="D64" s="140"/>
      <c r="E64" s="95"/>
      <c r="F64" s="142" t="s">
        <v>19</v>
      </c>
      <c r="G64" s="142"/>
      <c r="H64" s="142"/>
      <c r="I64" s="95"/>
      <c r="J64" s="142" t="s">
        <v>6</v>
      </c>
      <c r="K64" s="142"/>
      <c r="L64" s="150"/>
    </row>
    <row r="65" spans="1:12" ht="15">
      <c r="A65" s="96"/>
      <c r="B65" s="95"/>
      <c r="C65" s="95"/>
      <c r="D65" s="95"/>
      <c r="E65" s="95"/>
      <c r="F65" s="98" t="s">
        <v>3</v>
      </c>
      <c r="G65" s="140">
        <f>B81+(C64-B81)/3</f>
        <v>0</v>
      </c>
      <c r="H65" s="141"/>
      <c r="I65" s="95"/>
      <c r="J65" s="98" t="s">
        <v>3</v>
      </c>
      <c r="K65" s="140">
        <f>B81+(C64-B81)/10</f>
        <v>0</v>
      </c>
      <c r="L65" s="153"/>
    </row>
    <row r="66" spans="1:12" ht="15">
      <c r="A66" s="154" t="s">
        <v>24</v>
      </c>
      <c r="B66" s="142"/>
      <c r="C66" s="142"/>
      <c r="D66" s="142"/>
      <c r="E66" s="95"/>
      <c r="F66" s="98" t="s">
        <v>15</v>
      </c>
      <c r="G66" s="140">
        <f>(C64-B81)/3</f>
        <v>0</v>
      </c>
      <c r="H66" s="141"/>
      <c r="I66" s="95"/>
      <c r="J66" s="98" t="s">
        <v>1</v>
      </c>
      <c r="K66" s="140">
        <f>(C64-B81)/10</f>
        <v>0</v>
      </c>
      <c r="L66" s="153"/>
    </row>
    <row r="67" spans="1:12" ht="15">
      <c r="A67" s="154" t="s">
        <v>22</v>
      </c>
      <c r="B67" s="142"/>
      <c r="C67" s="114">
        <f>(C80*0.95)+B81+D89+D80</f>
        <v>0</v>
      </c>
      <c r="D67" s="115"/>
      <c r="E67" s="95"/>
      <c r="F67" s="98" t="s">
        <v>12</v>
      </c>
      <c r="G67" s="140">
        <f>(C64-B81)/3</f>
        <v>0</v>
      </c>
      <c r="H67" s="141"/>
      <c r="I67" s="95"/>
      <c r="J67" s="95"/>
      <c r="K67" s="95"/>
      <c r="L67" s="97"/>
    </row>
    <row r="68" spans="1:12" ht="15.75" thickBot="1">
      <c r="A68" s="50"/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49"/>
    </row>
    <row r="69" spans="1:12" ht="15">
      <c r="A69" s="164" t="s">
        <v>125</v>
      </c>
      <c r="B69" s="164"/>
      <c r="C69" s="164"/>
      <c r="D69" s="165"/>
      <c r="E69" s="28"/>
      <c r="F69" s="28"/>
      <c r="G69" s="47" t="s">
        <v>81</v>
      </c>
      <c r="H69" s="82" t="s">
        <v>80</v>
      </c>
      <c r="I69" s="83" t="s">
        <v>65</v>
      </c>
      <c r="J69" s="83" t="s">
        <v>79</v>
      </c>
      <c r="K69" s="83" t="s">
        <v>78</v>
      </c>
      <c r="L69" s="84" t="s">
        <v>77</v>
      </c>
    </row>
    <row r="70" spans="1:13" ht="18.75">
      <c r="A70" s="94" t="s">
        <v>126</v>
      </c>
      <c r="B70" s="112" t="s">
        <v>74</v>
      </c>
      <c r="C70" s="141" t="s">
        <v>76</v>
      </c>
      <c r="D70" s="141"/>
      <c r="E70" s="28"/>
      <c r="F70" s="28"/>
      <c r="G70" s="47" t="s">
        <v>141</v>
      </c>
      <c r="H70" s="27" t="s">
        <v>75</v>
      </c>
      <c r="I70" s="26">
        <v>29</v>
      </c>
      <c r="J70" s="26">
        <v>193</v>
      </c>
      <c r="K70" s="26">
        <v>580</v>
      </c>
      <c r="L70" s="25">
        <v>91</v>
      </c>
      <c r="M70" s="1">
        <v>1</v>
      </c>
    </row>
    <row r="71" spans="1:13" ht="18.75">
      <c r="A71" s="94" t="s">
        <v>127</v>
      </c>
      <c r="B71" s="113"/>
      <c r="C71" s="42" t="s">
        <v>73</v>
      </c>
      <c r="D71" s="42" t="s">
        <v>72</v>
      </c>
      <c r="E71" s="138" t="s">
        <v>71</v>
      </c>
      <c r="F71" s="138"/>
      <c r="G71" s="139"/>
      <c r="H71" s="27" t="s">
        <v>70</v>
      </c>
      <c r="I71" s="26">
        <v>29</v>
      </c>
      <c r="J71" s="26">
        <v>193</v>
      </c>
      <c r="K71" s="26">
        <v>580</v>
      </c>
      <c r="L71" s="25">
        <v>91</v>
      </c>
      <c r="M71" s="1">
        <v>1</v>
      </c>
    </row>
    <row r="72" spans="1:13" ht="18.75">
      <c r="A72" s="29" t="s">
        <v>69</v>
      </c>
      <c r="B72" s="90">
        <f>IF(ISBLANK(A8),"",VLOOKUP(A8,$H$70:$L$81,2,FALSE))</f>
      </c>
      <c r="C72" s="90">
        <f>IF(OR(ISBLANK(A8),ISBLANK(B7),B7=0),"",VLOOKUP(A8,$H$70:$L$81,4,FALSE))</f>
      </c>
      <c r="D72" s="90">
        <f>IF(OR(ISBLANK(A8),ISBLANK(B9),B9=0),"",VLOOKUP(A8,H70:L81,4,FALSE)/9*SUM(M10:N11))</f>
      </c>
      <c r="E72" s="28"/>
      <c r="F72" s="40" t="s">
        <v>68</v>
      </c>
      <c r="G72" s="41" t="s">
        <v>61</v>
      </c>
      <c r="H72" s="27" t="s">
        <v>67</v>
      </c>
      <c r="I72" s="26">
        <v>29</v>
      </c>
      <c r="J72" s="26">
        <v>193</v>
      </c>
      <c r="K72" s="26">
        <v>580</v>
      </c>
      <c r="L72" s="25">
        <v>91</v>
      </c>
      <c r="M72" s="1">
        <v>1</v>
      </c>
    </row>
    <row r="73" spans="1:13" ht="18.75">
      <c r="A73" s="29" t="s">
        <v>66</v>
      </c>
      <c r="B73" s="90">
        <f>IF(ISBLANK(A15),"",VLOOKUP(A15,$H$70:$L$81,2,FALSE))</f>
      </c>
      <c r="C73" s="90">
        <f>IF(OR(ISBLANK(A15),ISBLANK(B14),B14=0),"",VLOOKUP(A15,$H$70:$L$81,4,FALSE))</f>
      </c>
      <c r="D73" s="90">
        <f>IF(OR(ISBLANK(A15),ISBLANK(B16),B16=0),"",VLOOKUP(A15,H70:L81,4,FALSE)/9*SUM(M17:N18))</f>
      </c>
      <c r="E73" s="28"/>
      <c r="F73" s="40" t="s">
        <v>65</v>
      </c>
      <c r="G73" s="41" t="s">
        <v>61</v>
      </c>
      <c r="H73" s="27" t="s">
        <v>64</v>
      </c>
      <c r="I73" s="26">
        <v>43</v>
      </c>
      <c r="J73" s="26">
        <v>235</v>
      </c>
      <c r="K73" s="26">
        <v>706</v>
      </c>
      <c r="L73" s="25">
        <v>123</v>
      </c>
      <c r="M73" s="1">
        <v>1</v>
      </c>
    </row>
    <row r="74" spans="1:13" ht="18.75">
      <c r="A74" s="29" t="s">
        <v>63</v>
      </c>
      <c r="B74" s="90">
        <f>IF(ISBLANK(A22),"",VLOOKUP(A22,$H$70:$L$81,2,FALSE))</f>
      </c>
      <c r="C74" s="90">
        <f>IF(OR(ISBLANK(A22),ISBLANK(B21),B21=0),"",VLOOKUP(A22,$H$70:$L$81,4,FALSE))</f>
      </c>
      <c r="D74" s="90">
        <f>IF(OR(ISBLANK(A22),ISBLANK(B23),B23=0),"",VLOOKUP(A22,H70:L81,4,FALSE)/9*SUM(M24:N25))</f>
      </c>
      <c r="E74" s="28"/>
      <c r="F74" s="40" t="s">
        <v>62</v>
      </c>
      <c r="G74" s="41" t="s">
        <v>61</v>
      </c>
      <c r="H74" s="27" t="s">
        <v>60</v>
      </c>
      <c r="I74" s="26">
        <v>43</v>
      </c>
      <c r="J74" s="26">
        <v>235</v>
      </c>
      <c r="K74" s="26">
        <v>706</v>
      </c>
      <c r="L74" s="25">
        <v>123</v>
      </c>
      <c r="M74" s="1">
        <v>1</v>
      </c>
    </row>
    <row r="75" spans="1:13" ht="18.75">
      <c r="A75" s="29" t="s">
        <v>59</v>
      </c>
      <c r="B75" s="34">
        <f>IF(ISBLANK(A29),"",VLOOKUP(A29,$H$70:$L$81,2,FALSE))</f>
      </c>
      <c r="C75" s="34">
        <f>IF(OR(ISBLANK(A29),ISBLANK(B28),B28=0),"",VLOOKUP(A29,$H$70:$L$81,4,FALSE))</f>
      </c>
      <c r="D75" s="34">
        <f>IF(OR(ISBLANK(A29),ISBLANK(B30),B30=0),"",VLOOKUP(A29,H70:L81,4,FALSE)/9*SUM(M31:N32))</f>
      </c>
      <c r="E75" s="28"/>
      <c r="F75" s="40" t="s">
        <v>58</v>
      </c>
      <c r="G75" s="39">
        <v>0.05</v>
      </c>
      <c r="H75" s="27" t="s">
        <v>57</v>
      </c>
      <c r="I75" s="26">
        <v>58</v>
      </c>
      <c r="J75" s="26">
        <v>546</v>
      </c>
      <c r="K75" s="26">
        <v>1638</v>
      </c>
      <c r="L75" s="25">
        <v>354</v>
      </c>
      <c r="M75" s="1">
        <v>2</v>
      </c>
    </row>
    <row r="76" spans="1:13" ht="18.75">
      <c r="A76" s="29" t="s">
        <v>122</v>
      </c>
      <c r="B76" s="89">
        <f>IF(ISBLANK(A36),"",VLOOKUP(A36,$H$70:$L$81,2,FALSE))</f>
      </c>
      <c r="C76" s="89">
        <f>IF(OR(ISBLANK(A36),ISBLANK(B35),B35=0),"",VLOOKUP(A36,$H$70:$L$81,4,FALSE))</f>
      </c>
      <c r="D76" s="89">
        <f>IF(OR(ISBLANK(A36),ISBLANK(B37),B37=0),"",VLOOKUP(A36,H71:L82,4,FALSE)/9*SUM(M38:N39))</f>
      </c>
      <c r="E76" s="28"/>
      <c r="F76" s="88" t="s">
        <v>124</v>
      </c>
      <c r="G76" s="39">
        <v>0.1</v>
      </c>
      <c r="H76" s="27" t="s">
        <v>55</v>
      </c>
      <c r="I76" s="26">
        <v>58</v>
      </c>
      <c r="J76" s="26">
        <v>546</v>
      </c>
      <c r="K76" s="26">
        <v>1638</v>
      </c>
      <c r="L76" s="25">
        <v>354</v>
      </c>
      <c r="M76" s="1">
        <v>2</v>
      </c>
    </row>
    <row r="77" spans="1:13" ht="18.75">
      <c r="A77" s="29" t="s">
        <v>128</v>
      </c>
      <c r="B77" s="90">
        <f>IF(ISBLANK(A43),"",VLOOKUP(A43,$H$70:$L$81,2,FALSE))</f>
      </c>
      <c r="C77" s="90">
        <f>IF(OR(ISBLANK(A43),ISBLANK(B42),B42=0),"",VLOOKUP(A43,$H$70:$L$81,4,FALSE))</f>
      </c>
      <c r="D77" s="90">
        <f>IF(OR(ISBLANK(A43),ISBLANK(B44),B44=0),"",VLOOKUP(A43,H72:L83,4,FALSE)/9*SUM(M45:N46))</f>
      </c>
      <c r="E77" s="93"/>
      <c r="F77" s="88" t="s">
        <v>123</v>
      </c>
      <c r="G77" s="39">
        <v>0.15</v>
      </c>
      <c r="H77" s="27" t="s">
        <v>51</v>
      </c>
      <c r="I77" s="26">
        <v>69</v>
      </c>
      <c r="J77" s="26">
        <v>600</v>
      </c>
      <c r="K77" s="26">
        <v>1799</v>
      </c>
      <c r="L77" s="25">
        <v>396</v>
      </c>
      <c r="M77" s="1">
        <v>2</v>
      </c>
    </row>
    <row r="78" spans="1:13" ht="18.75">
      <c r="A78" s="29" t="s">
        <v>129</v>
      </c>
      <c r="B78" s="90">
        <f>IF(ISBLANK(A50),"",VLOOKUP(A50,$H$70:$L$81,2,FALSE))</f>
      </c>
      <c r="C78" s="90">
        <f>IF(OR(ISBLANK(A50),ISBLANK(B49),B49=0),"",VLOOKUP(A50,$H$70:$L$81,4,FALSE))</f>
      </c>
      <c r="D78" s="90">
        <f>IF(OR(ISBLANK(A50),ISBLANK(B51),B39=0),"",VLOOKUP(A50,H73:L84,4,FALSE)/9*SUM(M52:N53))</f>
      </c>
      <c r="E78" s="93"/>
      <c r="F78" s="103" t="s">
        <v>142</v>
      </c>
      <c r="G78" s="39">
        <v>0.2</v>
      </c>
      <c r="H78" s="27" t="s">
        <v>48</v>
      </c>
      <c r="I78" s="26">
        <v>69</v>
      </c>
      <c r="J78" s="26">
        <v>600</v>
      </c>
      <c r="K78" s="26">
        <v>1799</v>
      </c>
      <c r="L78" s="25">
        <v>396</v>
      </c>
      <c r="M78" s="1">
        <v>2</v>
      </c>
    </row>
    <row r="79" spans="1:13" ht="18.75" customHeight="1">
      <c r="A79" s="29" t="s">
        <v>130</v>
      </c>
      <c r="B79" s="90">
        <f>IF(ISBLANK(A57),"",VLOOKUP(A57,$H$70:$L$81,2,FALSE))</f>
      </c>
      <c r="C79" s="90">
        <f>IF(OR(ISBLANK(A57),ISBLANK(B56),B56=0),"",VLOOKUP(A57,$H$70:$L$81,4,FALSE))</f>
      </c>
      <c r="D79" s="90">
        <f>IF(OR(ISBLANK(A57),ISBLANK(B58),B40=0),"",VLOOKUP(A57,H74:L85,4,FALSE)/9*SUM(M58:N59))</f>
      </c>
      <c r="E79" s="93"/>
      <c r="F79" s="103" t="s">
        <v>143</v>
      </c>
      <c r="G79" s="39">
        <v>0.25</v>
      </c>
      <c r="H79" s="27" t="s">
        <v>46</v>
      </c>
      <c r="I79" s="26">
        <v>78</v>
      </c>
      <c r="J79" s="26">
        <v>643</v>
      </c>
      <c r="K79" s="26">
        <v>1928</v>
      </c>
      <c r="L79" s="25">
        <v>426</v>
      </c>
      <c r="M79" s="1">
        <v>2</v>
      </c>
    </row>
    <row r="80" spans="1:13" ht="18.75">
      <c r="A80" s="29" t="s">
        <v>56</v>
      </c>
      <c r="B80" s="34">
        <f>SUM(B72:B79)</f>
        <v>0</v>
      </c>
      <c r="C80" s="34">
        <f>IF(COUNT(C72:C79)=2,(SUM(C72:C79))*0.95,IF(COUNT(C72:C79)=3,(SUM(C72:C79))*0.9,IF(COUNT(C72:C79)=4,(SUM(C72:C79))*0.85,IF(COUNT(C72:C79)=5,(SUM(C72:C79))*0.8,IF(COUNT(C72:C79)=6,(SUM(C72:C79))*0.75,IF(COUNT(C72:C79)=7,(SUM(C72:C79))*0.7,IF(COUNT(C72:C79)&gt;=8,(SUM(C72:C79))*0.65,SUM(C72:C79))))))))-D86</f>
        <v>0</v>
      </c>
      <c r="D80" s="34">
        <f>SUM(D72:D79)</f>
        <v>0</v>
      </c>
      <c r="E80" s="144" t="s">
        <v>52</v>
      </c>
      <c r="F80" s="145"/>
      <c r="G80" s="146"/>
      <c r="H80" s="27" t="s">
        <v>44</v>
      </c>
      <c r="I80" s="26">
        <v>78</v>
      </c>
      <c r="J80" s="26">
        <v>643</v>
      </c>
      <c r="K80" s="26">
        <v>1928</v>
      </c>
      <c r="L80" s="25">
        <v>426</v>
      </c>
      <c r="M80" s="1">
        <v>2</v>
      </c>
    </row>
    <row r="81" spans="1:13" ht="19.5" thickBot="1">
      <c r="A81" s="29" t="s">
        <v>53</v>
      </c>
      <c r="B81" s="34">
        <f>B80</f>
        <v>0</v>
      </c>
      <c r="C81" s="140">
        <f>C80+D80</f>
        <v>0</v>
      </c>
      <c r="D81" s="141"/>
      <c r="E81" s="147"/>
      <c r="F81" s="148"/>
      <c r="G81" s="149"/>
      <c r="H81" s="24" t="s">
        <v>42</v>
      </c>
      <c r="I81" s="23">
        <v>78</v>
      </c>
      <c r="J81" s="23">
        <v>1061</v>
      </c>
      <c r="K81" s="23">
        <v>2121</v>
      </c>
      <c r="L81" s="22">
        <v>557</v>
      </c>
      <c r="M81" s="1">
        <v>3</v>
      </c>
    </row>
    <row r="82" spans="1:12" ht="15.75">
      <c r="A82" s="29" t="s">
        <v>49</v>
      </c>
      <c r="B82" s="140">
        <f>B81+C81</f>
        <v>0</v>
      </c>
      <c r="C82" s="141"/>
      <c r="D82" s="141"/>
      <c r="E82" s="20" t="s">
        <v>40</v>
      </c>
      <c r="F82" s="19">
        <v>6</v>
      </c>
      <c r="G82" s="19">
        <v>5</v>
      </c>
      <c r="H82" s="19">
        <v>4</v>
      </c>
      <c r="I82" s="19">
        <v>3</v>
      </c>
      <c r="J82" s="18">
        <v>2</v>
      </c>
      <c r="K82" s="18" t="s">
        <v>9</v>
      </c>
      <c r="L82" s="17" t="s">
        <v>8</v>
      </c>
    </row>
    <row r="83" spans="1:12" ht="15.75">
      <c r="A83" s="142" t="s">
        <v>47</v>
      </c>
      <c r="B83" s="142"/>
      <c r="C83" s="142"/>
      <c r="D83" s="143"/>
      <c r="E83" s="8" t="s">
        <v>38</v>
      </c>
      <c r="F83" s="7">
        <v>6</v>
      </c>
      <c r="G83" s="7">
        <v>5</v>
      </c>
      <c r="H83" s="7">
        <v>4</v>
      </c>
      <c r="I83" s="7">
        <v>3</v>
      </c>
      <c r="J83" s="10"/>
      <c r="K83" s="10"/>
      <c r="L83" s="9"/>
    </row>
    <row r="84" spans="1:12" ht="15.75">
      <c r="A84" s="142" t="s">
        <v>45</v>
      </c>
      <c r="B84" s="142"/>
      <c r="C84" s="142"/>
      <c r="D84" s="143"/>
      <c r="E84" s="8" t="s">
        <v>33</v>
      </c>
      <c r="F84" s="7">
        <v>6</v>
      </c>
      <c r="G84" s="7">
        <v>5</v>
      </c>
      <c r="H84" s="7">
        <v>4</v>
      </c>
      <c r="I84" s="7">
        <v>3</v>
      </c>
      <c r="J84" s="10"/>
      <c r="K84" s="10"/>
      <c r="L84" s="9"/>
    </row>
    <row r="85" spans="1:12" ht="15.75">
      <c r="A85" s="142" t="s">
        <v>43</v>
      </c>
      <c r="B85" s="142"/>
      <c r="C85" s="142"/>
      <c r="D85" s="143"/>
      <c r="E85" s="8" t="s">
        <v>31</v>
      </c>
      <c r="F85" s="7">
        <v>6</v>
      </c>
      <c r="G85" s="7">
        <v>5</v>
      </c>
      <c r="H85" s="7"/>
      <c r="I85" s="7"/>
      <c r="J85" s="10"/>
      <c r="K85" s="10"/>
      <c r="L85" s="9"/>
    </row>
    <row r="86" spans="1:13" ht="15.75">
      <c r="A86" s="163" t="s">
        <v>41</v>
      </c>
      <c r="B86" s="163"/>
      <c r="C86" s="163"/>
      <c r="D86" s="21"/>
      <c r="E86" s="8" t="s">
        <v>29</v>
      </c>
      <c r="F86" s="7"/>
      <c r="G86" s="7"/>
      <c r="H86" s="7">
        <v>4</v>
      </c>
      <c r="I86" s="7">
        <v>3</v>
      </c>
      <c r="J86" s="10">
        <v>2</v>
      </c>
      <c r="K86" s="10" t="s">
        <v>9</v>
      </c>
      <c r="L86" s="9" t="s">
        <v>8</v>
      </c>
      <c r="M86" s="2"/>
    </row>
    <row r="87" spans="1:13" ht="15.75">
      <c r="A87" s="155" t="s">
        <v>39</v>
      </c>
      <c r="B87" s="155"/>
      <c r="C87" s="155"/>
      <c r="D87" s="150"/>
      <c r="E87" s="8" t="s">
        <v>28</v>
      </c>
      <c r="F87" s="7">
        <v>6</v>
      </c>
      <c r="G87" s="7">
        <v>5</v>
      </c>
      <c r="H87" s="7">
        <v>4</v>
      </c>
      <c r="I87" s="7">
        <v>3</v>
      </c>
      <c r="J87" s="10"/>
      <c r="K87" s="10"/>
      <c r="L87" s="9"/>
      <c r="M87" s="2"/>
    </row>
    <row r="88" spans="1:13" ht="15.75">
      <c r="A88" s="16" t="s">
        <v>37</v>
      </c>
      <c r="B88" s="16" t="s">
        <v>36</v>
      </c>
      <c r="C88" s="16" t="s">
        <v>35</v>
      </c>
      <c r="D88" s="16" t="s">
        <v>34</v>
      </c>
      <c r="E88" s="8" t="s">
        <v>26</v>
      </c>
      <c r="F88" s="7">
        <v>6</v>
      </c>
      <c r="G88" s="7">
        <v>5</v>
      </c>
      <c r="H88" s="7">
        <v>4</v>
      </c>
      <c r="I88" s="7">
        <v>3</v>
      </c>
      <c r="J88" s="10">
        <v>2</v>
      </c>
      <c r="K88" s="10" t="s">
        <v>9</v>
      </c>
      <c r="L88" s="9" t="s">
        <v>8</v>
      </c>
      <c r="M88" s="2"/>
    </row>
    <row r="89" spans="1:12" ht="15.75">
      <c r="A89" s="1" t="s">
        <v>32</v>
      </c>
      <c r="B89" s="14">
        <v>30</v>
      </c>
      <c r="C89" s="14">
        <v>40</v>
      </c>
      <c r="D89" s="156">
        <f>IF(T45=1,T45*V45,0)</f>
        <v>0</v>
      </c>
      <c r="E89" s="8" t="s">
        <v>25</v>
      </c>
      <c r="F89" s="7">
        <v>6</v>
      </c>
      <c r="G89" s="7">
        <v>5</v>
      </c>
      <c r="H89" s="7">
        <v>4</v>
      </c>
      <c r="I89" s="7">
        <v>3</v>
      </c>
      <c r="J89" s="10">
        <v>2</v>
      </c>
      <c r="K89" s="10" t="s">
        <v>9</v>
      </c>
      <c r="L89" s="9" t="s">
        <v>8</v>
      </c>
    </row>
    <row r="90" spans="1:12" ht="15.75">
      <c r="A90" s="15" t="s">
        <v>30</v>
      </c>
      <c r="B90" s="14">
        <v>60</v>
      </c>
      <c r="C90" s="14">
        <v>90</v>
      </c>
      <c r="D90" s="157"/>
      <c r="E90" s="8" t="s">
        <v>23</v>
      </c>
      <c r="F90" s="7">
        <v>6</v>
      </c>
      <c r="G90" s="7">
        <v>5</v>
      </c>
      <c r="H90" s="7">
        <v>4</v>
      </c>
      <c r="I90" s="7">
        <v>3</v>
      </c>
      <c r="J90" s="10">
        <v>2</v>
      </c>
      <c r="K90" s="10" t="s">
        <v>9</v>
      </c>
      <c r="L90" s="9" t="s">
        <v>8</v>
      </c>
    </row>
    <row r="91" spans="5:12" ht="15.75">
      <c r="E91" s="8" t="s">
        <v>21</v>
      </c>
      <c r="F91" s="7">
        <v>6</v>
      </c>
      <c r="G91" s="7">
        <v>5</v>
      </c>
      <c r="H91" s="7">
        <v>4</v>
      </c>
      <c r="I91" s="7">
        <v>3</v>
      </c>
      <c r="J91" s="10">
        <v>2</v>
      </c>
      <c r="K91" s="10" t="s">
        <v>9</v>
      </c>
      <c r="L91" s="9" t="s">
        <v>8</v>
      </c>
    </row>
    <row r="92" spans="5:12" ht="16.5" thickBot="1">
      <c r="E92" s="91" t="s">
        <v>20</v>
      </c>
      <c r="F92" s="7">
        <v>6</v>
      </c>
      <c r="G92" s="7">
        <v>5</v>
      </c>
      <c r="H92" s="7">
        <v>4</v>
      </c>
      <c r="I92" s="7">
        <v>3</v>
      </c>
      <c r="J92" s="10">
        <v>2</v>
      </c>
      <c r="K92" s="10" t="s">
        <v>9</v>
      </c>
      <c r="L92" s="9" t="s">
        <v>8</v>
      </c>
    </row>
    <row r="93" spans="4:12" ht="15.75">
      <c r="D93" s="161" t="s">
        <v>18</v>
      </c>
      <c r="E93" s="8" t="s">
        <v>17</v>
      </c>
      <c r="F93" s="7">
        <v>6</v>
      </c>
      <c r="G93" s="7">
        <v>5</v>
      </c>
      <c r="H93" s="7">
        <v>4</v>
      </c>
      <c r="I93" s="7">
        <v>3</v>
      </c>
      <c r="J93" s="10">
        <v>2</v>
      </c>
      <c r="K93" s="10" t="s">
        <v>9</v>
      </c>
      <c r="L93" s="9" t="s">
        <v>8</v>
      </c>
    </row>
    <row r="94" spans="4:12" ht="15.75">
      <c r="D94" s="162"/>
      <c r="E94" s="8" t="s">
        <v>16</v>
      </c>
      <c r="F94" s="7"/>
      <c r="G94" s="7"/>
      <c r="H94" s="7">
        <v>4</v>
      </c>
      <c r="I94" s="7">
        <v>3</v>
      </c>
      <c r="J94" s="10">
        <v>2</v>
      </c>
      <c r="K94" s="10" t="s">
        <v>9</v>
      </c>
      <c r="L94" s="9" t="s">
        <v>8</v>
      </c>
    </row>
    <row r="95" spans="4:12" ht="15.75">
      <c r="D95" s="158" t="s">
        <v>14</v>
      </c>
      <c r="E95" s="8" t="s">
        <v>13</v>
      </c>
      <c r="F95" s="7">
        <v>6</v>
      </c>
      <c r="G95" s="7">
        <v>5</v>
      </c>
      <c r="H95" s="7">
        <v>4</v>
      </c>
      <c r="I95" s="7">
        <v>3</v>
      </c>
      <c r="J95" s="10">
        <v>2</v>
      </c>
      <c r="K95" s="10" t="s">
        <v>9</v>
      </c>
      <c r="L95" s="9" t="s">
        <v>8</v>
      </c>
    </row>
    <row r="96" spans="4:12" ht="15.75">
      <c r="D96" s="159"/>
      <c r="E96" s="8" t="s">
        <v>11</v>
      </c>
      <c r="F96" s="7">
        <v>6</v>
      </c>
      <c r="G96" s="7">
        <v>5</v>
      </c>
      <c r="H96" s="7">
        <v>4</v>
      </c>
      <c r="I96" s="7">
        <v>3</v>
      </c>
      <c r="J96" s="10">
        <v>2</v>
      </c>
      <c r="K96" s="10" t="s">
        <v>9</v>
      </c>
      <c r="L96" s="9" t="s">
        <v>8</v>
      </c>
    </row>
    <row r="97" spans="4:12" ht="15.75">
      <c r="D97" s="159"/>
      <c r="E97" s="8" t="s">
        <v>10</v>
      </c>
      <c r="F97" s="7"/>
      <c r="G97" s="7"/>
      <c r="H97" s="7">
        <v>4</v>
      </c>
      <c r="I97" s="7">
        <v>3</v>
      </c>
      <c r="J97" s="10">
        <v>2</v>
      </c>
      <c r="K97" s="10" t="s">
        <v>9</v>
      </c>
      <c r="L97" s="9" t="s">
        <v>8</v>
      </c>
    </row>
    <row r="98" spans="4:12" ht="15.75">
      <c r="D98" s="160"/>
      <c r="E98" s="8" t="s">
        <v>7</v>
      </c>
      <c r="F98" s="7"/>
      <c r="G98" s="7"/>
      <c r="H98" s="7">
        <v>4</v>
      </c>
      <c r="I98" s="7">
        <v>3</v>
      </c>
      <c r="J98" s="10">
        <v>2</v>
      </c>
      <c r="K98" s="10" t="s">
        <v>9</v>
      </c>
      <c r="L98" s="9" t="s">
        <v>8</v>
      </c>
    </row>
    <row r="99" spans="4:12" ht="15.75">
      <c r="D99" s="151" t="s">
        <v>5</v>
      </c>
      <c r="E99" s="8" t="s">
        <v>4</v>
      </c>
      <c r="F99" s="7">
        <v>6</v>
      </c>
      <c r="G99" s="7">
        <v>5</v>
      </c>
      <c r="H99" s="7">
        <v>4</v>
      </c>
      <c r="I99" s="7"/>
      <c r="J99" s="7"/>
      <c r="K99" s="7"/>
      <c r="L99" s="9"/>
    </row>
    <row r="100" spans="4:12" ht="15.75">
      <c r="D100" s="151"/>
      <c r="E100" s="8" t="s">
        <v>2</v>
      </c>
      <c r="F100" s="7">
        <v>6</v>
      </c>
      <c r="G100" s="7">
        <v>5</v>
      </c>
      <c r="H100" s="7">
        <v>4</v>
      </c>
      <c r="I100" s="7"/>
      <c r="J100" s="7"/>
      <c r="K100" s="7"/>
      <c r="L100" s="6"/>
    </row>
    <row r="101" spans="4:12" ht="16.5" thickBot="1">
      <c r="D101" s="152"/>
      <c r="E101" s="5" t="s">
        <v>0</v>
      </c>
      <c r="F101" s="4">
        <v>6</v>
      </c>
      <c r="G101" s="4">
        <v>5</v>
      </c>
      <c r="H101" s="4">
        <v>4</v>
      </c>
      <c r="I101" s="4"/>
      <c r="J101" s="4"/>
      <c r="K101" s="4"/>
      <c r="L101" s="3"/>
    </row>
  </sheetData>
  <sheetProtection password="FC7D" sheet="1" selectLockedCells="1"/>
  <mergeCells count="145">
    <mergeCell ref="A57:A60"/>
    <mergeCell ref="B57:E57"/>
    <mergeCell ref="C58:H58"/>
    <mergeCell ref="C59:D59"/>
    <mergeCell ref="F59:G59"/>
    <mergeCell ref="C60:D60"/>
    <mergeCell ref="F60:G60"/>
    <mergeCell ref="C54:E54"/>
    <mergeCell ref="G54:L54"/>
    <mergeCell ref="B55:C55"/>
    <mergeCell ref="E55:H55"/>
    <mergeCell ref="J55:L55"/>
    <mergeCell ref="C56:J56"/>
    <mergeCell ref="A50:A53"/>
    <mergeCell ref="B50:E50"/>
    <mergeCell ref="C51:H51"/>
    <mergeCell ref="C52:D52"/>
    <mergeCell ref="F52:G52"/>
    <mergeCell ref="C53:D53"/>
    <mergeCell ref="F53:G53"/>
    <mergeCell ref="C47:E47"/>
    <mergeCell ref="G47:L47"/>
    <mergeCell ref="B48:C48"/>
    <mergeCell ref="E48:H48"/>
    <mergeCell ref="J48:L48"/>
    <mergeCell ref="C49:J49"/>
    <mergeCell ref="A43:A46"/>
    <mergeCell ref="B43:E43"/>
    <mergeCell ref="C44:H44"/>
    <mergeCell ref="C45:D45"/>
    <mergeCell ref="F45:G45"/>
    <mergeCell ref="C46:D46"/>
    <mergeCell ref="F46:G46"/>
    <mergeCell ref="C40:E40"/>
    <mergeCell ref="G40:L40"/>
    <mergeCell ref="B41:C41"/>
    <mergeCell ref="E41:H41"/>
    <mergeCell ref="J41:L41"/>
    <mergeCell ref="C42:J42"/>
    <mergeCell ref="A66:D66"/>
    <mergeCell ref="D95:D98"/>
    <mergeCell ref="F64:H64"/>
    <mergeCell ref="D93:D94"/>
    <mergeCell ref="G65:H65"/>
    <mergeCell ref="G66:H66"/>
    <mergeCell ref="G67:H67"/>
    <mergeCell ref="A86:C86"/>
    <mergeCell ref="A69:D69"/>
    <mergeCell ref="C70:D70"/>
    <mergeCell ref="J64:L64"/>
    <mergeCell ref="D99:D101"/>
    <mergeCell ref="K65:L65"/>
    <mergeCell ref="A67:B67"/>
    <mergeCell ref="K66:L66"/>
    <mergeCell ref="C33:E33"/>
    <mergeCell ref="C39:D39"/>
    <mergeCell ref="A87:D87"/>
    <mergeCell ref="D89:D90"/>
    <mergeCell ref="C64:D64"/>
    <mergeCell ref="E71:G71"/>
    <mergeCell ref="C81:D81"/>
    <mergeCell ref="B82:D82"/>
    <mergeCell ref="A83:D83"/>
    <mergeCell ref="A84:D84"/>
    <mergeCell ref="A85:D85"/>
    <mergeCell ref="E80:G81"/>
    <mergeCell ref="A29:A32"/>
    <mergeCell ref="B29:E29"/>
    <mergeCell ref="C30:H30"/>
    <mergeCell ref="C31:D31"/>
    <mergeCell ref="F31:G31"/>
    <mergeCell ref="C32:D32"/>
    <mergeCell ref="F32:G32"/>
    <mergeCell ref="A22:A25"/>
    <mergeCell ref="B22:E22"/>
    <mergeCell ref="C23:H23"/>
    <mergeCell ref="C24:D24"/>
    <mergeCell ref="F24:G24"/>
    <mergeCell ref="C25:D25"/>
    <mergeCell ref="F25:G25"/>
    <mergeCell ref="J20:L20"/>
    <mergeCell ref="F18:G18"/>
    <mergeCell ref="C28:J28"/>
    <mergeCell ref="C26:E26"/>
    <mergeCell ref="G26:L26"/>
    <mergeCell ref="B27:C27"/>
    <mergeCell ref="E27:H27"/>
    <mergeCell ref="A8:A11"/>
    <mergeCell ref="B8:E8"/>
    <mergeCell ref="B20:C20"/>
    <mergeCell ref="E20:H20"/>
    <mergeCell ref="C18:D18"/>
    <mergeCell ref="J27:L27"/>
    <mergeCell ref="C21:J21"/>
    <mergeCell ref="J13:L13"/>
    <mergeCell ref="C9:H9"/>
    <mergeCell ref="C10:D10"/>
    <mergeCell ref="A15:A18"/>
    <mergeCell ref="B15:E15"/>
    <mergeCell ref="C16:H16"/>
    <mergeCell ref="C17:D17"/>
    <mergeCell ref="F17:G17"/>
    <mergeCell ref="B13:C13"/>
    <mergeCell ref="E13:H13"/>
    <mergeCell ref="C14:J14"/>
    <mergeCell ref="B2:F2"/>
    <mergeCell ref="G2:L2"/>
    <mergeCell ref="C7:J7"/>
    <mergeCell ref="C11:D11"/>
    <mergeCell ref="F11:G11"/>
    <mergeCell ref="B36:E36"/>
    <mergeCell ref="B3:E3"/>
    <mergeCell ref="K4:L4"/>
    <mergeCell ref="F10:G10"/>
    <mergeCell ref="C19:E19"/>
    <mergeCell ref="C37:H37"/>
    <mergeCell ref="C38:D38"/>
    <mergeCell ref="F38:G38"/>
    <mergeCell ref="G3:I3"/>
    <mergeCell ref="J6:L6"/>
    <mergeCell ref="B6:C6"/>
    <mergeCell ref="K3:L3"/>
    <mergeCell ref="B4:C4"/>
    <mergeCell ref="E4:F4"/>
    <mergeCell ref="G19:L19"/>
    <mergeCell ref="B1:C1"/>
    <mergeCell ref="E1:F1"/>
    <mergeCell ref="H1:I1"/>
    <mergeCell ref="E6:H6"/>
    <mergeCell ref="C12:E12"/>
    <mergeCell ref="G12:L12"/>
    <mergeCell ref="C5:E5"/>
    <mergeCell ref="G5:L5"/>
    <mergeCell ref="K1:L1"/>
    <mergeCell ref="H4:I4"/>
    <mergeCell ref="A36:A39"/>
    <mergeCell ref="A62:L62"/>
    <mergeCell ref="F39:G39"/>
    <mergeCell ref="B70:B71"/>
    <mergeCell ref="C67:D67"/>
    <mergeCell ref="G33:L33"/>
    <mergeCell ref="B34:C34"/>
    <mergeCell ref="E34:H34"/>
    <mergeCell ref="J34:L34"/>
    <mergeCell ref="C35:J35"/>
  </mergeCells>
  <dataValidations count="7">
    <dataValidation type="list" allowBlank="1" showInputMessage="1" showErrorMessage="1" sqref="F8:H8 F36:H36 F29:H29 F22:H22 F15:H15 F57:H57 F50:H50 F43:H43">
      <formula1>$E$99:$E$101</formula1>
    </dataValidation>
    <dataValidation type="list" allowBlank="1" showInputMessage="1" showErrorMessage="1" sqref="J8:J9 J36:J37 J15:J16 J22:J23 J29:J30 J57:J58 J43:J44 J50:J51">
      <formula1>$E$95:$E$98</formula1>
    </dataValidation>
    <dataValidation type="list" allowBlank="1" showInputMessage="1" showErrorMessage="1" sqref="A8 A22:A25 A29:A32 A15:A18 A36:A39 A43:A46 A50:A53 A57:A60">
      <formula1>$H$70:$H$81</formula1>
    </dataValidation>
    <dataValidation type="list" allowBlank="1" showInputMessage="1" showErrorMessage="1" sqref="B7 B35 B37 B21 B23 B14 B16 B9 B28 B30 B56 B58 B42 B44 B49 B51">
      <formula1>$Z$15:$Z$16</formula1>
    </dataValidation>
    <dataValidation type="list" allowBlank="1" showInputMessage="1" showErrorMessage="1" sqref="K8:K11 K36:K38 K29:K31 K22:K25 K15:K18 K57:K59 K50:K52 K43:K46">
      <formula1>$AB$22:$AB$28</formula1>
    </dataValidation>
    <dataValidation type="list" allowBlank="1" showInputMessage="1" showErrorMessage="1" sqref="C10:D11 F59:G60 F31:G32 F17:G18 F24:G25 C24:D25 C17:D18 F10:G11 F38:G39 C38:D39 C52:D53 F52:G53 F45:G46 C45:D46 C31:D32 C59:D60">
      <formula1>$Z$2:$Z$14</formula1>
    </dataValidation>
    <dataValidation type="list" allowBlank="1" showInputMessage="1" showErrorMessage="1" sqref="K32 K60 K53 K39">
      <formula1>$AB$24:$AB$28</formula1>
    </dataValidation>
  </dataValidations>
  <printOptions horizontalCentered="1" verticalCentered="1"/>
  <pageMargins left="0.5118110236220472" right="0.5118110236220472" top="0.3937007874015748" bottom="0.4330708661417323" header="0.2362204724409449" footer="0.2755905511811024"/>
  <pageSetup fitToHeight="3" horizontalDpi="600" verticalDpi="600" orientation="landscape" paperSize="9" scale="91" r:id="rId3"/>
  <rowBreaks count="2" manualBreakCount="2">
    <brk id="32" max="11" man="1"/>
    <brk id="68" max="11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E23" sqref="E23"/>
    </sheetView>
  </sheetViews>
  <sheetFormatPr defaultColWidth="11.421875" defaultRowHeight="15"/>
  <cols>
    <col min="1" max="1" width="9.8515625" style="100" bestFit="1" customWidth="1"/>
    <col min="2" max="2" width="15.140625" style="100" bestFit="1" customWidth="1"/>
    <col min="3" max="3" width="13.140625" style="100" bestFit="1" customWidth="1"/>
    <col min="4" max="4" width="12.421875" style="100" bestFit="1" customWidth="1"/>
    <col min="5" max="5" width="14.8515625" style="100" bestFit="1" customWidth="1"/>
    <col min="6" max="6" width="13.8515625" style="100" bestFit="1" customWidth="1"/>
    <col min="7" max="7" width="17.140625" style="100" bestFit="1" customWidth="1"/>
    <col min="8" max="8" width="13.00390625" style="100" bestFit="1" customWidth="1"/>
    <col min="9" max="9" width="11.57421875" style="100" bestFit="1" customWidth="1"/>
    <col min="10" max="16384" width="11.421875" style="100" customWidth="1"/>
  </cols>
  <sheetData>
    <row r="1" spans="1:8" ht="15.75">
      <c r="A1" s="100" t="s">
        <v>133</v>
      </c>
      <c r="B1" s="100" t="s">
        <v>132</v>
      </c>
      <c r="C1" s="100" t="s">
        <v>134</v>
      </c>
      <c r="D1" s="100" t="s">
        <v>135</v>
      </c>
      <c r="E1" s="100" t="s">
        <v>136</v>
      </c>
      <c r="F1" s="100" t="s">
        <v>137</v>
      </c>
      <c r="G1" s="100" t="s">
        <v>140</v>
      </c>
      <c r="H1" s="100" t="s">
        <v>139</v>
      </c>
    </row>
    <row r="2" spans="1:8" ht="15.75">
      <c r="A2" s="100">
        <f>IF(ISTEXT('2021-2022'!G5),'2021-2022'!G5,"")</f>
      </c>
      <c r="B2" s="101">
        <f>IF(ISNUMBER('2021-2022'!B72),'2021-2022'!B72,0)</f>
        <v>0</v>
      </c>
      <c r="C2" s="101">
        <f>IF(ISNUMBER('2021-2022'!C72),'2021-2022'!C72,0)</f>
        <v>0</v>
      </c>
      <c r="D2" s="101">
        <f>IF(ISNUMBER('2021-2022'!D72),'2021-2022'!D72,0)</f>
        <v>0</v>
      </c>
      <c r="E2" s="102"/>
      <c r="F2" s="101">
        <f>IF(COUNTIF($C$2:$C$9,"&gt;0")=2,C2*0.05,IF(COUNTIF($C$2:$C$9,"&gt;0")=3,C2*0.1,IF(COUNTIF($C$2:$C$9,"&gt;0")=4,C2*0.15,IF(COUNTIF($C$2:$C$9,"&gt;0")=5,C2*0.2,IF(COUNTIF($C$2:$C$9,"&gt;0")=6,C2*0.25,IF(COUNTIF($C$2:$C$9,"&gt;0")=7,C2*0.3,IF(COUNTIF($C$2:$C$9,"&gt;0")&gt;=8,C2*0.35,C2)))))))</f>
        <v>0</v>
      </c>
      <c r="G2" s="101">
        <f>B2+C2+D2-E2-F2</f>
        <v>0</v>
      </c>
      <c r="H2" s="101">
        <f>((C2-F2-E2)*0.95)+B2+D2</f>
        <v>0</v>
      </c>
    </row>
    <row r="3" spans="1:8" ht="15.75">
      <c r="A3" s="100">
        <f>IF(ISTEXT('2021-2022'!G12),'2021-2022'!G12,"")</f>
      </c>
      <c r="B3" s="101">
        <f>IF(ISNUMBER('2021-2022'!B73),'2021-2022'!B73,0)</f>
        <v>0</v>
      </c>
      <c r="C3" s="101">
        <f>IF(ISNUMBER('2021-2022'!C73),'2021-2022'!C73,0)</f>
        <v>0</v>
      </c>
      <c r="D3" s="101">
        <f>IF(ISNUMBER('2021-2022'!D73),'2021-2022'!D73,0)</f>
        <v>0</v>
      </c>
      <c r="E3" s="102"/>
      <c r="F3" s="101">
        <f aca="true" t="shared" si="0" ref="F3:F9">IF(COUNTIF($C$2:$C$9,"&gt;0")=2,C3*0.05,IF(COUNTIF($C$2:$C$9,"&gt;0")=3,C3*0.1,IF(COUNTIF($C$2:$C$9,"&gt;0")=4,C3*0.15,IF(COUNTIF($C$2:$C$9,"&gt;0")=5,C3*0.2,IF(COUNTIF($C$2:$C$9,"&gt;0")=6,C3*0.25,IF(COUNTIF($C$2:$C$9,"&gt;0")=7,C3*0.3,IF(COUNTIF($C$2:$C$9,"&gt;0")&gt;=8,C3*0.35,C3)))))))</f>
        <v>0</v>
      </c>
      <c r="G3" s="101">
        <f aca="true" t="shared" si="1" ref="G3:G9">B3+C3+D3-E3-F3</f>
        <v>0</v>
      </c>
      <c r="H3" s="101">
        <f aca="true" t="shared" si="2" ref="H3:H9">((C3-F3-E3)*0.95)+B3+D3</f>
        <v>0</v>
      </c>
    </row>
    <row r="4" spans="1:8" ht="15.75">
      <c r="A4" s="100">
        <f>IF(ISTEXT('2021-2022'!G19),'2021-2022'!G59,"")</f>
      </c>
      <c r="B4" s="101">
        <f>IF(ISNUMBER('2021-2022'!B74),'2021-2022'!B74,0)</f>
        <v>0</v>
      </c>
      <c r="C4" s="101">
        <f>IF(ISNUMBER('2021-2022'!C74),'2021-2022'!C74,0)</f>
        <v>0</v>
      </c>
      <c r="D4" s="101">
        <f>IF(ISNUMBER('2021-2022'!D74),'2021-2022'!D74,0)</f>
        <v>0</v>
      </c>
      <c r="E4" s="102"/>
      <c r="F4" s="101">
        <f t="shared" si="0"/>
        <v>0</v>
      </c>
      <c r="G4" s="101">
        <f t="shared" si="1"/>
        <v>0</v>
      </c>
      <c r="H4" s="101">
        <f t="shared" si="2"/>
        <v>0</v>
      </c>
    </row>
    <row r="5" spans="1:8" ht="15.75">
      <c r="A5" s="100">
        <f>IF(ISTEXT('2021-2022'!G26),'2021-2022'!G26,"")</f>
      </c>
      <c r="B5" s="101">
        <f>IF(ISNUMBER('2021-2022'!B75),'2021-2022'!B75,0)</f>
        <v>0</v>
      </c>
      <c r="C5" s="101">
        <f>IF(ISNUMBER('2021-2022'!C75),'2021-2022'!C75,0)</f>
        <v>0</v>
      </c>
      <c r="D5" s="101">
        <f>IF(ISNUMBER('2021-2022'!D75),'2021-2022'!D75,0)</f>
        <v>0</v>
      </c>
      <c r="E5" s="102"/>
      <c r="F5" s="101">
        <f t="shared" si="0"/>
        <v>0</v>
      </c>
      <c r="G5" s="101">
        <f t="shared" si="1"/>
        <v>0</v>
      </c>
      <c r="H5" s="101">
        <f t="shared" si="2"/>
        <v>0</v>
      </c>
    </row>
    <row r="6" spans="1:8" ht="15.75">
      <c r="A6" s="100">
        <f>IF(ISTEXT('2021-2022'!G33),'2021-2022'!G33,"")</f>
      </c>
      <c r="B6" s="101">
        <f>IF(ISNUMBER('2021-2022'!B76),'2021-2022'!B76,0)</f>
        <v>0</v>
      </c>
      <c r="C6" s="101">
        <f>IF(ISNUMBER('2021-2022'!C76),'2021-2022'!C76,0)</f>
        <v>0</v>
      </c>
      <c r="D6" s="101">
        <f>IF(ISNUMBER('2021-2022'!D76),'2021-2022'!D76,0)</f>
        <v>0</v>
      </c>
      <c r="E6" s="102"/>
      <c r="F6" s="101">
        <f t="shared" si="0"/>
        <v>0</v>
      </c>
      <c r="G6" s="101">
        <f t="shared" si="1"/>
        <v>0</v>
      </c>
      <c r="H6" s="101">
        <f t="shared" si="2"/>
        <v>0</v>
      </c>
    </row>
    <row r="7" spans="1:8" ht="15.75">
      <c r="A7" s="100">
        <f>IF(ISTEXT('2021-2022'!G40),'2021-2022'!G40,"")</f>
      </c>
      <c r="B7" s="101">
        <f>IF(ISNUMBER('2021-2022'!B77),'2021-2022'!B77,0)</f>
        <v>0</v>
      </c>
      <c r="C7" s="101">
        <f>IF(ISNUMBER('2021-2022'!C77),'2021-2022'!C77,0)</f>
        <v>0</v>
      </c>
      <c r="D7" s="101">
        <f>IF(ISNUMBER('2021-2022'!D77),'2021-2022'!D77,0)</f>
        <v>0</v>
      </c>
      <c r="E7" s="102"/>
      <c r="F7" s="101">
        <f t="shared" si="0"/>
        <v>0</v>
      </c>
      <c r="G7" s="101">
        <f t="shared" si="1"/>
        <v>0</v>
      </c>
      <c r="H7" s="101">
        <f t="shared" si="2"/>
        <v>0</v>
      </c>
    </row>
    <row r="8" spans="1:8" ht="15.75">
      <c r="A8" s="100">
        <f>IF(ISTEXT('2021-2022'!G47),'2021-2022'!G47,"")</f>
      </c>
      <c r="B8" s="101">
        <f>IF(ISNUMBER('2021-2022'!B78),'2021-2022'!B78,0)</f>
        <v>0</v>
      </c>
      <c r="C8" s="101">
        <f>IF(ISNUMBER('2021-2022'!C78),'2021-2022'!C78,0)</f>
        <v>0</v>
      </c>
      <c r="D8" s="101">
        <f>IF(ISNUMBER('2021-2022'!D78),'2021-2022'!D78,0)</f>
        <v>0</v>
      </c>
      <c r="E8" s="102"/>
      <c r="F8" s="101">
        <f t="shared" si="0"/>
        <v>0</v>
      </c>
      <c r="G8" s="101">
        <f t="shared" si="1"/>
        <v>0</v>
      </c>
      <c r="H8" s="101">
        <f t="shared" si="2"/>
        <v>0</v>
      </c>
    </row>
    <row r="9" spans="1:8" ht="15.75">
      <c r="A9" s="100">
        <f>IF(ISTEXT('2021-2022'!G54),'2021-2022'!G54,"")</f>
      </c>
      <c r="B9" s="101">
        <f>IF(ISNUMBER('2021-2022'!B79),'2021-2022'!B79,0)</f>
        <v>0</v>
      </c>
      <c r="C9" s="101">
        <f>IF(ISNUMBER('2021-2022'!C79),'2021-2022'!C79,0)</f>
        <v>0</v>
      </c>
      <c r="D9" s="101">
        <f>IF(ISNUMBER('2021-2022'!D79),'2021-2022'!D79,0)</f>
        <v>0</v>
      </c>
      <c r="E9" s="102"/>
      <c r="F9" s="101">
        <f t="shared" si="0"/>
        <v>0</v>
      </c>
      <c r="G9" s="101">
        <f t="shared" si="1"/>
        <v>0</v>
      </c>
      <c r="H9" s="101">
        <f t="shared" si="2"/>
        <v>0</v>
      </c>
    </row>
    <row r="10" spans="1:9" ht="15.75">
      <c r="A10" s="100" t="s">
        <v>138</v>
      </c>
      <c r="B10" s="101">
        <f aca="true" t="shared" si="3" ref="B10:G10">SUM(B2:B9)</f>
        <v>0</v>
      </c>
      <c r="C10" s="101">
        <f t="shared" si="3"/>
        <v>0</v>
      </c>
      <c r="D10" s="101">
        <f t="shared" si="3"/>
        <v>0</v>
      </c>
      <c r="E10" s="101">
        <f t="shared" si="3"/>
        <v>0</v>
      </c>
      <c r="F10" s="101">
        <f t="shared" si="3"/>
        <v>0</v>
      </c>
      <c r="G10" s="101">
        <f t="shared" si="3"/>
        <v>0</v>
      </c>
      <c r="H10" s="101">
        <f>((C10-F10-E10)*0.95)+B10+D10</f>
        <v>0</v>
      </c>
      <c r="I10" s="101">
        <f>SUM(H2:H9)</f>
        <v>0</v>
      </c>
    </row>
    <row r="12" ht="15.75">
      <c r="H12" s="101"/>
    </row>
    <row r="16" ht="15.75">
      <c r="D16" s="101"/>
    </row>
    <row r="17" ht="15.75">
      <c r="D17" s="101"/>
    </row>
  </sheetData>
  <sheetProtection password="FC7D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Papa</dc:creator>
  <cp:keywords/>
  <dc:description/>
  <cp:lastModifiedBy>Papa</cp:lastModifiedBy>
  <cp:lastPrinted>2020-04-20T12:43:45Z</cp:lastPrinted>
  <dcterms:created xsi:type="dcterms:W3CDTF">2014-03-28T19:24:43Z</dcterms:created>
  <dcterms:modified xsi:type="dcterms:W3CDTF">2021-07-30T22:07:38Z</dcterms:modified>
  <cp:category/>
  <cp:version/>
  <cp:contentType/>
  <cp:contentStatus/>
</cp:coreProperties>
</file>